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4240" windowHeight="13740" activeTab="0"/>
  </bookViews>
  <sheets>
    <sheet name="202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LGPR15932</author>
  </authors>
  <commentList>
    <comment ref="A94" authorId="0">
      <text>
        <r>
          <rPr>
            <b/>
            <sz val="8"/>
            <rFont val="Tahoma"/>
            <family val="2"/>
          </rPr>
          <t>LGPR15932:</t>
        </r>
        <r>
          <rPr>
            <sz val="8"/>
            <rFont val="Tahoma"/>
            <family val="2"/>
          </rPr>
          <t xml:space="preserve">
Ending balances must identify fund balances by types listed.</t>
        </r>
      </text>
    </comment>
  </commentList>
</comments>
</file>

<file path=xl/sharedStrings.xml><?xml version="1.0" encoding="utf-8"?>
<sst xmlns="http://schemas.openxmlformats.org/spreadsheetml/2006/main" count="100" uniqueCount="100">
  <si>
    <t>GOVERNMENTAL FUNDS--MODIFIED CASH BASIS</t>
  </si>
  <si>
    <t>Other</t>
  </si>
  <si>
    <t>Road and Bridge</t>
  </si>
  <si>
    <t>Governmental</t>
  </si>
  <si>
    <t>Total</t>
  </si>
  <si>
    <t>General Fund</t>
  </si>
  <si>
    <t>Fund</t>
  </si>
  <si>
    <t>Funds</t>
  </si>
  <si>
    <t>Governmental Funds</t>
  </si>
  <si>
    <t>Beginning Balance</t>
  </si>
  <si>
    <t>Revenues and Other Sources (minor level):</t>
  </si>
  <si>
    <t>Taxes:</t>
  </si>
  <si>
    <t>Current Property Taxes</t>
  </si>
  <si>
    <t>Delinquent Property Taxes</t>
  </si>
  <si>
    <t xml:space="preserve">Penalties and Interest </t>
  </si>
  <si>
    <t>Telephone Tax (Outside)</t>
  </si>
  <si>
    <t>Mobile Home Tax</t>
  </si>
  <si>
    <t>Wheel Tax</t>
  </si>
  <si>
    <t>Tax Deed Revenue</t>
  </si>
  <si>
    <t>Other Taxes</t>
  </si>
  <si>
    <t>Licenses and Permits</t>
  </si>
  <si>
    <t>Intergovernmental Revenue:</t>
  </si>
  <si>
    <t>Federal Grants</t>
  </si>
  <si>
    <t>Federal Shared Revenue</t>
  </si>
  <si>
    <t>Federal Payments in Lieu of Taxes</t>
  </si>
  <si>
    <t>State Grants</t>
  </si>
  <si>
    <t>State Shared Revenue</t>
  </si>
  <si>
    <t>State Payments in Lieu of Taxes</t>
  </si>
  <si>
    <t xml:space="preserve">Other Payments in Lieu of Taxes   </t>
  </si>
  <si>
    <t>Other Intergovernmental Revenue</t>
  </si>
  <si>
    <t>Charges for Goods and Services:</t>
  </si>
  <si>
    <t>General Government</t>
  </si>
  <si>
    <t>Public Safety</t>
  </si>
  <si>
    <t>Public Works</t>
  </si>
  <si>
    <t>Health and Welfare</t>
  </si>
  <si>
    <t>Culture and Recreation</t>
  </si>
  <si>
    <t>Urban and Economic Development</t>
  </si>
  <si>
    <t>Conservation of Natural Resources</t>
  </si>
  <si>
    <t>Other Charges</t>
  </si>
  <si>
    <t>Fines and Forfeits:</t>
  </si>
  <si>
    <t>Fines</t>
  </si>
  <si>
    <t>Costs</t>
  </si>
  <si>
    <t>Forfeits</t>
  </si>
  <si>
    <t xml:space="preserve">Other </t>
  </si>
  <si>
    <t>Miscellaneous Revenue and Other Sources:</t>
  </si>
  <si>
    <t>Investment Earnings</t>
  </si>
  <si>
    <t>Rent</t>
  </si>
  <si>
    <t>Special Assessments</t>
  </si>
  <si>
    <t>Contributions and Donations</t>
  </si>
  <si>
    <t>Refund of Prior Year's Expenditures</t>
  </si>
  <si>
    <t>Other Miscellaneous Revenue</t>
  </si>
  <si>
    <t>General Long Term Debt Issued</t>
  </si>
  <si>
    <t>Insurance Proceeds</t>
  </si>
  <si>
    <t>Sale of County Property</t>
  </si>
  <si>
    <t>Total Revenue and Other Sources</t>
  </si>
  <si>
    <t>Expenditures and Other Uses (subfunction level):</t>
  </si>
  <si>
    <t>Legislative</t>
  </si>
  <si>
    <t>Elections</t>
  </si>
  <si>
    <t>Judicial System</t>
  </si>
  <si>
    <t>Financial Administration</t>
  </si>
  <si>
    <t>Legal Services</t>
  </si>
  <si>
    <t>Law Enforcement</t>
  </si>
  <si>
    <t>Protective and Emergency Services</t>
  </si>
  <si>
    <t>Highways and Bridges</t>
  </si>
  <si>
    <t>Sanitation</t>
  </si>
  <si>
    <t>Transportation</t>
  </si>
  <si>
    <t>Water System</t>
  </si>
  <si>
    <t>Other Public Works</t>
  </si>
  <si>
    <t>Economic Assistance</t>
  </si>
  <si>
    <t>Health Assistance</t>
  </si>
  <si>
    <t>Social Services</t>
  </si>
  <si>
    <t>Mental Health Services</t>
  </si>
  <si>
    <t>Culture</t>
  </si>
  <si>
    <t>Recreation</t>
  </si>
  <si>
    <t>Soil Conservation</t>
  </si>
  <si>
    <t>Water Conservation</t>
  </si>
  <si>
    <t>Urban Development</t>
  </si>
  <si>
    <t>Economic Development</t>
  </si>
  <si>
    <t>Intergovernmental Expenditures</t>
  </si>
  <si>
    <t>Debt Service</t>
  </si>
  <si>
    <t>Payments to Local Education Agencies</t>
  </si>
  <si>
    <t>Capital Outlay</t>
  </si>
  <si>
    <t>Discount on Bonds Issued</t>
  </si>
  <si>
    <t>Payments to Refunded Debt Escrow Agent</t>
  </si>
  <si>
    <t>Total Expenditures and Other Uses</t>
  </si>
  <si>
    <t>Transfers In (Out)</t>
  </si>
  <si>
    <t>Special Items (specify)</t>
  </si>
  <si>
    <t>Extraordinary Items (specify)</t>
  </si>
  <si>
    <t>Increase/Decrease in Fund Balance</t>
  </si>
  <si>
    <t>Ending Fund Balance:</t>
  </si>
  <si>
    <t xml:space="preserve">   Nonspendable</t>
  </si>
  <si>
    <t xml:space="preserve">   Restricted</t>
  </si>
  <si>
    <t xml:space="preserve">   Committed</t>
  </si>
  <si>
    <t xml:space="preserve">   Assigned</t>
  </si>
  <si>
    <t xml:space="preserve">   Unassigned</t>
  </si>
  <si>
    <t>Total Ending Fund Balance</t>
  </si>
  <si>
    <t>Governmental Long-term Debt</t>
  </si>
  <si>
    <t>The preceding financial data does not include fiduciary funds or component units.  Information pertaining to those</t>
  </si>
  <si>
    <t>Other General Government</t>
  </si>
  <si>
    <t xml:space="preserve"> activities may be obtained by contacting the County Auditor at (605) 472-4580.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</si>
</sst>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3" fontId="2" fillId="0" borderId="0" xfId="42" applyFont="1" applyAlignment="1">
      <alignment/>
    </xf>
    <xf numFmtId="44" fontId="2" fillId="0" borderId="0" xfId="44" applyFont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0" xfId="42" applyFont="1" applyBorder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4" fontId="0" fillId="0" borderId="0" xfId="44" applyFont="1" applyAlignment="1">
      <alignment/>
    </xf>
    <xf numFmtId="43" fontId="2" fillId="0" borderId="0" xfId="42" applyFont="1" applyAlignment="1">
      <alignment horizontal="center"/>
    </xf>
    <xf numFmtId="44" fontId="2" fillId="0" borderId="0" xfId="44" applyFont="1" applyAlignment="1">
      <alignment horizontal="center"/>
    </xf>
    <xf numFmtId="43" fontId="2" fillId="0" borderId="12" xfId="42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39" fontId="0" fillId="0" borderId="13" xfId="42" applyNumberFormat="1" applyFont="1" applyBorder="1" applyAlignment="1">
      <alignment/>
    </xf>
    <xf numFmtId="39" fontId="0" fillId="0" borderId="13" xfId="44" applyNumberFormat="1" applyFont="1" applyBorder="1" applyAlignment="1">
      <alignment/>
    </xf>
    <xf numFmtId="39" fontId="0" fillId="0" borderId="0" xfId="42" applyNumberFormat="1" applyFont="1" applyAlignment="1">
      <alignment/>
    </xf>
    <xf numFmtId="39" fontId="0" fillId="0" borderId="0" xfId="44" applyNumberFormat="1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39" fontId="0" fillId="0" borderId="0" xfId="42" applyNumberFormat="1" applyFont="1" applyBorder="1" applyAlignment="1">
      <alignment/>
    </xf>
    <xf numFmtId="39" fontId="0" fillId="0" borderId="0" xfId="44" applyNumberFormat="1" applyFont="1" applyBorder="1" applyAlignment="1">
      <alignment/>
    </xf>
    <xf numFmtId="39" fontId="2" fillId="0" borderId="0" xfId="42" applyNumberFormat="1" applyFont="1" applyBorder="1" applyAlignment="1">
      <alignment/>
    </xf>
    <xf numFmtId="39" fontId="2" fillId="0" borderId="0" xfId="44" applyNumberFormat="1" applyFont="1" applyBorder="1" applyAlignment="1">
      <alignment/>
    </xf>
    <xf numFmtId="0" fontId="2" fillId="0" borderId="0" xfId="0" applyFont="1" applyAlignment="1">
      <alignment horizontal="left" indent="2"/>
    </xf>
    <xf numFmtId="39" fontId="0" fillId="0" borderId="12" xfId="42" applyNumberFormat="1" applyFont="1" applyBorder="1" applyAlignment="1">
      <alignment/>
    </xf>
    <xf numFmtId="39" fontId="0" fillId="0" borderId="12" xfId="44" applyNumberFormat="1" applyFont="1" applyBorder="1" applyAlignment="1">
      <alignment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39" fontId="0" fillId="0" borderId="14" xfId="42" applyNumberFormat="1" applyFont="1" applyBorder="1" applyAlignment="1">
      <alignment/>
    </xf>
    <xf numFmtId="39" fontId="0" fillId="0" borderId="15" xfId="44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2" fillId="0" borderId="16" xfId="42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2020%20County%20SPR%20Linked%20Annual%20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Here"/>
      <sheetName val="Major Fund Determination"/>
      <sheetName val="Combining-Exhibit 3"/>
      <sheetName val="Combining-Exhibit 4"/>
      <sheetName val="Exhibit 3"/>
      <sheetName val="Exhibit 4"/>
      <sheetName val="Exhibit 5"/>
      <sheetName val="Exhibit 6"/>
      <sheetName val="Exhibit 7"/>
      <sheetName val="Exhibit 8"/>
      <sheetName val="Exhibit 9"/>
      <sheetName val="Long-Term Debt"/>
      <sheetName val="Budgetary-GF"/>
      <sheetName val="Budgetary-Road &amp; Bridge"/>
      <sheetName val="Budgetary-Other Major SR1"/>
      <sheetName val="Budgetary-Other Major SR2"/>
      <sheetName val="Published AR"/>
      <sheetName val="Net Position Worksheet"/>
      <sheetName val="Activities Worksheet"/>
      <sheetName val="Exhibit 1"/>
      <sheetName val="Exhibit 2"/>
      <sheetName val="Federal Awards"/>
      <sheetName val="Net Pension Liability"/>
      <sheetName val="OPEB"/>
      <sheetName val="ToDatabase"/>
      <sheetName val="DLA Data"/>
    </sheetNames>
    <sheetDataSet>
      <sheetData sheetId="0">
        <row r="2">
          <cell r="B2" t="str">
            <v>SPINK COUNTY</v>
          </cell>
        </row>
        <row r="5">
          <cell r="B5">
            <v>44196</v>
          </cell>
        </row>
      </sheetData>
      <sheetData sheetId="4">
        <row r="18">
          <cell r="C18">
            <v>0</v>
          </cell>
          <cell r="D18">
            <v>0</v>
          </cell>
          <cell r="G18">
            <v>0</v>
          </cell>
        </row>
        <row r="19">
          <cell r="C19">
            <v>0</v>
          </cell>
          <cell r="D19">
            <v>354232.71</v>
          </cell>
          <cell r="G19">
            <v>38178.73</v>
          </cell>
        </row>
        <row r="20">
          <cell r="C20">
            <v>0</v>
          </cell>
          <cell r="D20">
            <v>0</v>
          </cell>
          <cell r="G20">
            <v>0</v>
          </cell>
        </row>
        <row r="21">
          <cell r="C21">
            <v>375308</v>
          </cell>
          <cell r="D21">
            <v>1115854.48</v>
          </cell>
          <cell r="G21">
            <v>234929.57</v>
          </cell>
        </row>
        <row r="22">
          <cell r="C22">
            <v>3312657.66</v>
          </cell>
          <cell r="D22">
            <v>0</v>
          </cell>
          <cell r="G22">
            <v>0</v>
          </cell>
        </row>
      </sheetData>
      <sheetData sheetId="5">
        <row r="11">
          <cell r="C11">
            <v>3294042.48</v>
          </cell>
          <cell r="D11">
            <v>30112.85</v>
          </cell>
          <cell r="G11">
            <v>0</v>
          </cell>
        </row>
        <row r="12">
          <cell r="C12">
            <v>28274.62</v>
          </cell>
          <cell r="D12">
            <v>0</v>
          </cell>
          <cell r="G12">
            <v>0</v>
          </cell>
        </row>
        <row r="13">
          <cell r="C13">
            <v>11470.39</v>
          </cell>
          <cell r="D13">
            <v>0</v>
          </cell>
          <cell r="G13">
            <v>0</v>
          </cell>
        </row>
        <row r="14">
          <cell r="C14">
            <v>337.94</v>
          </cell>
          <cell r="D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</row>
        <row r="16">
          <cell r="C16">
            <v>0</v>
          </cell>
          <cell r="D16">
            <v>260225.04</v>
          </cell>
          <cell r="G16">
            <v>0</v>
          </cell>
        </row>
        <row r="17">
          <cell r="C17">
            <v>0</v>
          </cell>
          <cell r="D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G18">
            <v>0</v>
          </cell>
        </row>
        <row r="21">
          <cell r="C21">
            <v>13171.04</v>
          </cell>
          <cell r="D21">
            <v>125750</v>
          </cell>
          <cell r="G21">
            <v>780</v>
          </cell>
        </row>
        <row r="24">
          <cell r="C24">
            <v>246656.03</v>
          </cell>
          <cell r="D24">
            <v>53328.65</v>
          </cell>
          <cell r="G24">
            <v>241320.62</v>
          </cell>
        </row>
        <row r="25">
          <cell r="C25">
            <v>2058.47</v>
          </cell>
          <cell r="D25">
            <v>0</v>
          </cell>
          <cell r="G25">
            <v>0</v>
          </cell>
        </row>
        <row r="26">
          <cell r="C26">
            <v>2087</v>
          </cell>
          <cell r="D26">
            <v>0</v>
          </cell>
          <cell r="G26">
            <v>0</v>
          </cell>
        </row>
        <row r="27">
          <cell r="C27">
            <v>37605.69</v>
          </cell>
          <cell r="D27">
            <v>371221.29</v>
          </cell>
          <cell r="G27">
            <v>3000</v>
          </cell>
        </row>
        <row r="29">
          <cell r="C29">
            <v>26306.98</v>
          </cell>
          <cell r="D29">
            <v>0</v>
          </cell>
          <cell r="G29">
            <v>0</v>
          </cell>
        </row>
        <row r="30">
          <cell r="C30">
            <v>0</v>
          </cell>
          <cell r="D30">
            <v>1715819.99</v>
          </cell>
          <cell r="G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</row>
        <row r="35">
          <cell r="C35">
            <v>0</v>
          </cell>
          <cell r="D35">
            <v>0</v>
          </cell>
          <cell r="G35">
            <v>0</v>
          </cell>
        </row>
        <row r="36">
          <cell r="C36">
            <v>0</v>
          </cell>
          <cell r="D36">
            <v>85020.02</v>
          </cell>
          <cell r="G36">
            <v>0</v>
          </cell>
        </row>
        <row r="37">
          <cell r="C37">
            <v>0</v>
          </cell>
          <cell r="D37">
            <v>0</v>
          </cell>
          <cell r="G37">
            <v>0</v>
          </cell>
        </row>
        <row r="38">
          <cell r="C38">
            <v>0</v>
          </cell>
          <cell r="D38">
            <v>13794.87</v>
          </cell>
          <cell r="G38">
            <v>0</v>
          </cell>
        </row>
        <row r="39">
          <cell r="C39">
            <v>0</v>
          </cell>
          <cell r="D39">
            <v>19532.32</v>
          </cell>
          <cell r="G39">
            <v>0</v>
          </cell>
        </row>
        <row r="40">
          <cell r="C40">
            <v>31121.32</v>
          </cell>
          <cell r="D40">
            <v>0</v>
          </cell>
          <cell r="G40">
            <v>0</v>
          </cell>
        </row>
        <row r="41">
          <cell r="C41">
            <v>4088.15</v>
          </cell>
          <cell r="D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G42">
            <v>0</v>
          </cell>
        </row>
        <row r="43">
          <cell r="C43">
            <v>0</v>
          </cell>
          <cell r="D43">
            <v>8710.62</v>
          </cell>
          <cell r="G43">
            <v>0</v>
          </cell>
        </row>
        <row r="44">
          <cell r="C44">
            <v>0</v>
          </cell>
          <cell r="D44">
            <v>0</v>
          </cell>
          <cell r="G44">
            <v>59899.43</v>
          </cell>
        </row>
        <row r="45">
          <cell r="C45">
            <v>39631.66</v>
          </cell>
          <cell r="D45">
            <v>0</v>
          </cell>
          <cell r="G45">
            <v>0</v>
          </cell>
        </row>
        <row r="46">
          <cell r="C46">
            <v>0</v>
          </cell>
          <cell r="D46">
            <v>0</v>
          </cell>
          <cell r="G46">
            <v>0</v>
          </cell>
        </row>
        <row r="47">
          <cell r="C47">
            <v>0</v>
          </cell>
          <cell r="D47">
            <v>0</v>
          </cell>
          <cell r="G47">
            <v>0</v>
          </cell>
        </row>
        <row r="48">
          <cell r="C48">
            <v>0</v>
          </cell>
          <cell r="D48">
            <v>0</v>
          </cell>
          <cell r="G48">
            <v>0</v>
          </cell>
        </row>
        <row r="49">
          <cell r="C49">
            <v>0</v>
          </cell>
          <cell r="D49">
            <v>0</v>
          </cell>
          <cell r="G49">
            <v>0</v>
          </cell>
        </row>
        <row r="54">
          <cell r="C54">
            <v>31905.23</v>
          </cell>
          <cell r="D54">
            <v>0</v>
          </cell>
          <cell r="G54">
            <v>0</v>
          </cell>
        </row>
        <row r="55">
          <cell r="C55">
            <v>87611.35</v>
          </cell>
          <cell r="D55">
            <v>0</v>
          </cell>
          <cell r="G55">
            <v>10113.2</v>
          </cell>
        </row>
        <row r="56">
          <cell r="C56">
            <v>1668</v>
          </cell>
          <cell r="D56">
            <v>0</v>
          </cell>
          <cell r="G56">
            <v>0</v>
          </cell>
        </row>
        <row r="57">
          <cell r="C57">
            <v>17979.42</v>
          </cell>
          <cell r="D57">
            <v>0</v>
          </cell>
          <cell r="G57">
            <v>0</v>
          </cell>
        </row>
        <row r="58">
          <cell r="C58">
            <v>17659.13</v>
          </cell>
          <cell r="D58">
            <v>0</v>
          </cell>
          <cell r="G58">
            <v>453.5</v>
          </cell>
        </row>
        <row r="59">
          <cell r="C59">
            <v>21893.9</v>
          </cell>
          <cell r="D59">
            <v>0</v>
          </cell>
          <cell r="G59">
            <v>0</v>
          </cell>
        </row>
        <row r="61">
          <cell r="C61">
            <v>351723.86</v>
          </cell>
          <cell r="D61">
            <v>0</v>
          </cell>
          <cell r="G61">
            <v>0</v>
          </cell>
        </row>
        <row r="62">
          <cell r="C62">
            <v>3685</v>
          </cell>
          <cell r="D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G63">
            <v>6325</v>
          </cell>
        </row>
        <row r="64">
          <cell r="C64">
            <v>0</v>
          </cell>
          <cell r="D64">
            <v>0</v>
          </cell>
          <cell r="G64">
            <v>15094.9</v>
          </cell>
        </row>
        <row r="66">
          <cell r="C66">
            <v>0</v>
          </cell>
          <cell r="D66">
            <v>15286.22</v>
          </cell>
          <cell r="G66">
            <v>0</v>
          </cell>
        </row>
        <row r="67">
          <cell r="C67">
            <v>0</v>
          </cell>
          <cell r="D67">
            <v>0</v>
          </cell>
          <cell r="G67">
            <v>0</v>
          </cell>
        </row>
        <row r="68">
          <cell r="C68">
            <v>0</v>
          </cell>
          <cell r="D68">
            <v>0</v>
          </cell>
          <cell r="G68">
            <v>0</v>
          </cell>
        </row>
        <row r="69">
          <cell r="C69">
            <v>0</v>
          </cell>
          <cell r="D69">
            <v>68535.66</v>
          </cell>
          <cell r="G69">
            <v>0</v>
          </cell>
        </row>
        <row r="72">
          <cell r="C72">
            <v>6314</v>
          </cell>
          <cell r="D72">
            <v>0</v>
          </cell>
          <cell r="G72">
            <v>0</v>
          </cell>
        </row>
        <row r="73">
          <cell r="C73">
            <v>2812.5</v>
          </cell>
          <cell r="D73">
            <v>0</v>
          </cell>
          <cell r="G73">
            <v>0</v>
          </cell>
        </row>
        <row r="74">
          <cell r="C74">
            <v>0</v>
          </cell>
          <cell r="D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G76">
            <v>0</v>
          </cell>
        </row>
        <row r="78">
          <cell r="C78">
            <v>0</v>
          </cell>
          <cell r="D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G80">
            <v>0</v>
          </cell>
        </row>
        <row r="81">
          <cell r="C81">
            <v>6866.6</v>
          </cell>
          <cell r="D81">
            <v>0</v>
          </cell>
          <cell r="G81">
            <v>0</v>
          </cell>
        </row>
        <row r="82">
          <cell r="C82">
            <v>12349.76</v>
          </cell>
          <cell r="D82">
            <v>0</v>
          </cell>
          <cell r="G82">
            <v>0</v>
          </cell>
        </row>
        <row r="83">
          <cell r="C83">
            <v>13049.05</v>
          </cell>
          <cell r="D83">
            <v>0</v>
          </cell>
          <cell r="G83">
            <v>0</v>
          </cell>
        </row>
        <row r="84">
          <cell r="C84">
            <v>0</v>
          </cell>
          <cell r="D84">
            <v>0</v>
          </cell>
          <cell r="G84">
            <v>0</v>
          </cell>
        </row>
        <row r="85">
          <cell r="C85">
            <v>0</v>
          </cell>
          <cell r="D85">
            <v>0</v>
          </cell>
          <cell r="G85">
            <v>0</v>
          </cell>
        </row>
        <row r="86">
          <cell r="C86">
            <v>0</v>
          </cell>
          <cell r="D86">
            <v>0</v>
          </cell>
          <cell r="G86">
            <v>0</v>
          </cell>
        </row>
        <row r="87">
          <cell r="C87">
            <v>399.42</v>
          </cell>
          <cell r="D87">
            <v>0</v>
          </cell>
          <cell r="G87">
            <v>0</v>
          </cell>
        </row>
        <row r="88">
          <cell r="C88">
            <v>0</v>
          </cell>
          <cell r="D88">
            <v>0</v>
          </cell>
          <cell r="G88">
            <v>0</v>
          </cell>
        </row>
        <row r="92">
          <cell r="C92">
            <v>0</v>
          </cell>
          <cell r="D92">
            <v>0</v>
          </cell>
          <cell r="G92">
            <v>0</v>
          </cell>
        </row>
        <row r="93">
          <cell r="C93">
            <v>1582.57</v>
          </cell>
          <cell r="D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G94">
            <v>0</v>
          </cell>
        </row>
        <row r="95">
          <cell r="C95">
            <v>0</v>
          </cell>
          <cell r="D95">
            <v>0</v>
          </cell>
          <cell r="G95">
            <v>0</v>
          </cell>
        </row>
        <row r="99">
          <cell r="C99">
            <v>19136.71</v>
          </cell>
          <cell r="D99">
            <v>8637.81</v>
          </cell>
          <cell r="G99">
            <v>488.17999999999995</v>
          </cell>
        </row>
        <row r="100">
          <cell r="C100">
            <v>4085</v>
          </cell>
          <cell r="D100">
            <v>0</v>
          </cell>
          <cell r="G100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</row>
        <row r="102">
          <cell r="C102">
            <v>0</v>
          </cell>
          <cell r="D102">
            <v>0</v>
          </cell>
          <cell r="G102">
            <v>0</v>
          </cell>
        </row>
        <row r="103">
          <cell r="C103">
            <v>1401.95</v>
          </cell>
          <cell r="D103">
            <v>1510.99</v>
          </cell>
          <cell r="G103">
            <v>0</v>
          </cell>
        </row>
        <row r="104">
          <cell r="C104">
            <v>889.91</v>
          </cell>
          <cell r="D104">
            <v>0</v>
          </cell>
          <cell r="G104">
            <v>7142.86</v>
          </cell>
        </row>
        <row r="111">
          <cell r="C111">
            <v>109419.95</v>
          </cell>
          <cell r="D111">
            <v>0</v>
          </cell>
          <cell r="G111">
            <v>0</v>
          </cell>
        </row>
        <row r="112">
          <cell r="C112">
            <v>45591.54</v>
          </cell>
          <cell r="D112">
            <v>0</v>
          </cell>
          <cell r="G112">
            <v>0</v>
          </cell>
        </row>
        <row r="113">
          <cell r="C113">
            <v>16639.94</v>
          </cell>
          <cell r="D113">
            <v>0</v>
          </cell>
          <cell r="G113">
            <v>0</v>
          </cell>
        </row>
        <row r="115">
          <cell r="C115">
            <v>156603.05</v>
          </cell>
          <cell r="D115">
            <v>0</v>
          </cell>
          <cell r="G115">
            <v>0</v>
          </cell>
        </row>
        <row r="116">
          <cell r="C116">
            <v>172994.32</v>
          </cell>
          <cell r="D116">
            <v>0</v>
          </cell>
          <cell r="G116">
            <v>0</v>
          </cell>
        </row>
        <row r="117">
          <cell r="C117">
            <v>0</v>
          </cell>
          <cell r="D117">
            <v>0</v>
          </cell>
          <cell r="G117">
            <v>0</v>
          </cell>
        </row>
        <row r="118">
          <cell r="C118">
            <v>0</v>
          </cell>
          <cell r="D118">
            <v>0</v>
          </cell>
          <cell r="G118">
            <v>0</v>
          </cell>
        </row>
        <row r="120">
          <cell r="C120">
            <v>127638.62</v>
          </cell>
          <cell r="D120">
            <v>0</v>
          </cell>
          <cell r="G120">
            <v>0</v>
          </cell>
        </row>
        <row r="121">
          <cell r="C121">
            <v>0</v>
          </cell>
          <cell r="D121">
            <v>0</v>
          </cell>
          <cell r="G121">
            <v>0</v>
          </cell>
        </row>
        <row r="122">
          <cell r="C122">
            <v>97049.35</v>
          </cell>
          <cell r="D122">
            <v>0</v>
          </cell>
          <cell r="G122">
            <v>0</v>
          </cell>
        </row>
        <row r="123">
          <cell r="C123">
            <v>0</v>
          </cell>
          <cell r="D123">
            <v>0</v>
          </cell>
          <cell r="G123">
            <v>0</v>
          </cell>
        </row>
        <row r="124">
          <cell r="C124">
            <v>8000</v>
          </cell>
          <cell r="D124">
            <v>0</v>
          </cell>
          <cell r="G124">
            <v>0</v>
          </cell>
        </row>
        <row r="126">
          <cell r="C126">
            <v>166881.91</v>
          </cell>
          <cell r="D126">
            <v>0</v>
          </cell>
          <cell r="G126">
            <v>0</v>
          </cell>
        </row>
        <row r="127">
          <cell r="C127">
            <v>218851.51</v>
          </cell>
          <cell r="D127">
            <v>0</v>
          </cell>
          <cell r="G127">
            <v>0</v>
          </cell>
        </row>
        <row r="128">
          <cell r="C128">
            <v>78316.88</v>
          </cell>
          <cell r="D128">
            <v>0</v>
          </cell>
          <cell r="G128">
            <v>6817.82</v>
          </cell>
        </row>
        <row r="129">
          <cell r="C129">
            <v>0</v>
          </cell>
          <cell r="D129">
            <v>0</v>
          </cell>
          <cell r="G129">
            <v>0</v>
          </cell>
        </row>
        <row r="130">
          <cell r="C130">
            <v>19259.58</v>
          </cell>
          <cell r="D130">
            <v>0</v>
          </cell>
          <cell r="G130">
            <v>0</v>
          </cell>
        </row>
        <row r="131">
          <cell r="C131">
            <v>6858.96</v>
          </cell>
          <cell r="D131">
            <v>0</v>
          </cell>
          <cell r="G131">
            <v>0</v>
          </cell>
        </row>
        <row r="132">
          <cell r="C132">
            <v>0</v>
          </cell>
          <cell r="D132">
            <v>0</v>
          </cell>
          <cell r="G132">
            <v>0</v>
          </cell>
        </row>
        <row r="133">
          <cell r="C133">
            <v>0</v>
          </cell>
          <cell r="D133">
            <v>0</v>
          </cell>
          <cell r="G133">
            <v>0</v>
          </cell>
        </row>
        <row r="134">
          <cell r="C134">
            <v>0</v>
          </cell>
          <cell r="D134">
            <v>0</v>
          </cell>
          <cell r="G134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</row>
        <row r="136">
          <cell r="C136">
            <v>6685.91</v>
          </cell>
          <cell r="D136">
            <v>0</v>
          </cell>
          <cell r="G136">
            <v>0</v>
          </cell>
        </row>
        <row r="137">
          <cell r="C137">
            <v>0</v>
          </cell>
          <cell r="D137">
            <v>0</v>
          </cell>
          <cell r="G137">
            <v>0</v>
          </cell>
        </row>
        <row r="142">
          <cell r="C142">
            <v>770517.19</v>
          </cell>
          <cell r="D142">
            <v>0</v>
          </cell>
          <cell r="G142">
            <v>25629.18</v>
          </cell>
        </row>
        <row r="143">
          <cell r="C143">
            <v>90722.17</v>
          </cell>
          <cell r="D143">
            <v>0</v>
          </cell>
          <cell r="G143">
            <v>9249.03</v>
          </cell>
        </row>
        <row r="144">
          <cell r="C144">
            <v>4083.93</v>
          </cell>
          <cell r="D144">
            <v>0</v>
          </cell>
          <cell r="G144">
            <v>0</v>
          </cell>
        </row>
        <row r="145">
          <cell r="C145">
            <v>0</v>
          </cell>
          <cell r="D145">
            <v>0</v>
          </cell>
          <cell r="G145">
            <v>0</v>
          </cell>
        </row>
        <row r="146">
          <cell r="C146">
            <v>0</v>
          </cell>
          <cell r="D146">
            <v>0</v>
          </cell>
          <cell r="G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</row>
        <row r="149">
          <cell r="C149">
            <v>0</v>
          </cell>
          <cell r="D149">
            <v>0</v>
          </cell>
          <cell r="G149">
            <v>0</v>
          </cell>
        </row>
        <row r="150">
          <cell r="C150">
            <v>0</v>
          </cell>
          <cell r="D150">
            <v>0</v>
          </cell>
          <cell r="G150">
            <v>0</v>
          </cell>
        </row>
        <row r="151">
          <cell r="C151">
            <v>0</v>
          </cell>
          <cell r="D151">
            <v>0</v>
          </cell>
          <cell r="G151">
            <v>0</v>
          </cell>
        </row>
        <row r="152">
          <cell r="C152">
            <v>0</v>
          </cell>
          <cell r="D152">
            <v>0</v>
          </cell>
          <cell r="G152">
            <v>212893.24</v>
          </cell>
        </row>
        <row r="153">
          <cell r="C153">
            <v>0</v>
          </cell>
          <cell r="D153">
            <v>0</v>
          </cell>
          <cell r="G153">
            <v>102658.29</v>
          </cell>
        </row>
        <row r="158">
          <cell r="C158">
            <v>0</v>
          </cell>
          <cell r="D158">
            <v>3673121.2</v>
          </cell>
          <cell r="G158">
            <v>0</v>
          </cell>
        </row>
        <row r="160">
          <cell r="C160">
            <v>0</v>
          </cell>
          <cell r="D160">
            <v>0</v>
          </cell>
          <cell r="G160">
            <v>0</v>
          </cell>
        </row>
        <row r="161">
          <cell r="C161">
            <v>0</v>
          </cell>
          <cell r="D161">
            <v>0</v>
          </cell>
          <cell r="G161">
            <v>0</v>
          </cell>
        </row>
        <row r="163">
          <cell r="C163">
            <v>0</v>
          </cell>
          <cell r="D163">
            <v>0</v>
          </cell>
          <cell r="G163">
            <v>0</v>
          </cell>
        </row>
        <row r="164">
          <cell r="C164">
            <v>0</v>
          </cell>
          <cell r="D164">
            <v>0</v>
          </cell>
          <cell r="G164">
            <v>0</v>
          </cell>
        </row>
        <row r="165">
          <cell r="C165">
            <v>11000</v>
          </cell>
          <cell r="D165">
            <v>0</v>
          </cell>
          <cell r="G165">
            <v>0</v>
          </cell>
        </row>
        <row r="166">
          <cell r="C166">
            <v>0</v>
          </cell>
          <cell r="D166">
            <v>0</v>
          </cell>
          <cell r="G166">
            <v>0</v>
          </cell>
        </row>
        <row r="167">
          <cell r="C167">
            <v>0</v>
          </cell>
          <cell r="D167">
            <v>0</v>
          </cell>
          <cell r="G167">
            <v>0</v>
          </cell>
        </row>
        <row r="172">
          <cell r="C172">
            <v>16229.14</v>
          </cell>
          <cell r="D172">
            <v>0</v>
          </cell>
          <cell r="G172">
            <v>0</v>
          </cell>
        </row>
        <row r="173">
          <cell r="C173">
            <v>4000</v>
          </cell>
          <cell r="D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G175">
            <v>0</v>
          </cell>
        </row>
        <row r="176">
          <cell r="C176">
            <v>3000</v>
          </cell>
          <cell r="D176">
            <v>0</v>
          </cell>
          <cell r="G176">
            <v>0</v>
          </cell>
        </row>
        <row r="178">
          <cell r="C178">
            <v>56083.98</v>
          </cell>
          <cell r="D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G179">
            <v>0</v>
          </cell>
        </row>
        <row r="180">
          <cell r="C180">
            <v>0</v>
          </cell>
          <cell r="D180">
            <v>0</v>
          </cell>
          <cell r="G180">
            <v>0</v>
          </cell>
        </row>
        <row r="181">
          <cell r="C181">
            <v>55769.97</v>
          </cell>
          <cell r="D181">
            <v>0</v>
          </cell>
          <cell r="G181">
            <v>0</v>
          </cell>
        </row>
        <row r="182">
          <cell r="C182">
            <v>0</v>
          </cell>
          <cell r="D182">
            <v>0</v>
          </cell>
          <cell r="G182">
            <v>0</v>
          </cell>
        </row>
        <row r="183">
          <cell r="C183">
            <v>2387.68</v>
          </cell>
          <cell r="D183">
            <v>0</v>
          </cell>
          <cell r="G183">
            <v>0</v>
          </cell>
        </row>
        <row r="184">
          <cell r="C184">
            <v>0</v>
          </cell>
          <cell r="D184">
            <v>0</v>
          </cell>
          <cell r="G184">
            <v>0</v>
          </cell>
        </row>
        <row r="186">
          <cell r="C186">
            <v>0</v>
          </cell>
          <cell r="D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G187">
            <v>0</v>
          </cell>
        </row>
        <row r="188">
          <cell r="C188">
            <v>0</v>
          </cell>
          <cell r="D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G189">
            <v>0</v>
          </cell>
        </row>
        <row r="190">
          <cell r="C190">
            <v>4050</v>
          </cell>
          <cell r="D190">
            <v>0</v>
          </cell>
          <cell r="G190">
            <v>0</v>
          </cell>
        </row>
        <row r="192">
          <cell r="C192">
            <v>17912.23</v>
          </cell>
          <cell r="D192">
            <v>0</v>
          </cell>
          <cell r="G192">
            <v>0</v>
          </cell>
        </row>
        <row r="193">
          <cell r="C193">
            <v>911.39</v>
          </cell>
          <cell r="D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G194">
            <v>0</v>
          </cell>
        </row>
        <row r="195">
          <cell r="C195">
            <v>16200</v>
          </cell>
          <cell r="D195">
            <v>0</v>
          </cell>
          <cell r="G195">
            <v>0</v>
          </cell>
        </row>
        <row r="196">
          <cell r="C196">
            <v>3158.9</v>
          </cell>
          <cell r="D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G197">
            <v>0</v>
          </cell>
        </row>
        <row r="202">
          <cell r="C202">
            <v>0</v>
          </cell>
          <cell r="D202">
            <v>0</v>
          </cell>
          <cell r="G202">
            <v>0</v>
          </cell>
        </row>
        <row r="203">
          <cell r="C203">
            <v>12000</v>
          </cell>
          <cell r="D203">
            <v>0</v>
          </cell>
          <cell r="G203">
            <v>0</v>
          </cell>
        </row>
        <row r="204">
          <cell r="C204">
            <v>0</v>
          </cell>
          <cell r="D204">
            <v>0</v>
          </cell>
          <cell r="G204">
            <v>0</v>
          </cell>
        </row>
        <row r="205">
          <cell r="C205">
            <v>0</v>
          </cell>
          <cell r="D205">
            <v>0</v>
          </cell>
          <cell r="G205">
            <v>0</v>
          </cell>
        </row>
        <row r="206">
          <cell r="C206">
            <v>0</v>
          </cell>
          <cell r="D206">
            <v>0</v>
          </cell>
          <cell r="G206">
            <v>0</v>
          </cell>
        </row>
        <row r="207">
          <cell r="C207">
            <v>0</v>
          </cell>
          <cell r="D207">
            <v>0</v>
          </cell>
          <cell r="G207">
            <v>0</v>
          </cell>
        </row>
        <row r="209">
          <cell r="C209">
            <v>0</v>
          </cell>
          <cell r="D209">
            <v>0</v>
          </cell>
          <cell r="G209">
            <v>0</v>
          </cell>
        </row>
        <row r="210">
          <cell r="C210">
            <v>0</v>
          </cell>
          <cell r="D210">
            <v>0</v>
          </cell>
          <cell r="G210">
            <v>0</v>
          </cell>
        </row>
        <row r="211">
          <cell r="C211">
            <v>0</v>
          </cell>
          <cell r="D211">
            <v>0</v>
          </cell>
          <cell r="G211">
            <v>0</v>
          </cell>
        </row>
        <row r="212">
          <cell r="C212">
            <v>7910.44</v>
          </cell>
          <cell r="D212">
            <v>0</v>
          </cell>
          <cell r="G212">
            <v>0</v>
          </cell>
        </row>
        <row r="213">
          <cell r="C213">
            <v>17280</v>
          </cell>
          <cell r="D213">
            <v>0</v>
          </cell>
          <cell r="G213">
            <v>0</v>
          </cell>
        </row>
        <row r="214">
          <cell r="C214">
            <v>0</v>
          </cell>
          <cell r="D214">
            <v>0</v>
          </cell>
          <cell r="G214">
            <v>0</v>
          </cell>
        </row>
        <row r="219">
          <cell r="C219">
            <v>67779.06</v>
          </cell>
          <cell r="D219">
            <v>0</v>
          </cell>
          <cell r="G219">
            <v>0</v>
          </cell>
        </row>
        <row r="220">
          <cell r="C220">
            <v>7500</v>
          </cell>
          <cell r="D220">
            <v>0</v>
          </cell>
          <cell r="G220">
            <v>0</v>
          </cell>
        </row>
        <row r="221">
          <cell r="C221">
            <v>0</v>
          </cell>
          <cell r="D221">
            <v>0</v>
          </cell>
          <cell r="G221">
            <v>0</v>
          </cell>
        </row>
        <row r="222">
          <cell r="C222">
            <v>0</v>
          </cell>
          <cell r="D222">
            <v>0</v>
          </cell>
          <cell r="G222">
            <v>0</v>
          </cell>
        </row>
        <row r="223">
          <cell r="C223">
            <v>95024.73</v>
          </cell>
          <cell r="D223">
            <v>0</v>
          </cell>
          <cell r="G223">
            <v>0</v>
          </cell>
        </row>
        <row r="224">
          <cell r="C224">
            <v>0</v>
          </cell>
          <cell r="D224">
            <v>0</v>
          </cell>
          <cell r="G224">
            <v>0</v>
          </cell>
        </row>
        <row r="225">
          <cell r="C225">
            <v>0</v>
          </cell>
          <cell r="D225">
            <v>0</v>
          </cell>
          <cell r="G225">
            <v>0</v>
          </cell>
        </row>
        <row r="227">
          <cell r="C227">
            <v>0</v>
          </cell>
          <cell r="D227">
            <v>0</v>
          </cell>
          <cell r="G227">
            <v>0</v>
          </cell>
        </row>
        <row r="228">
          <cell r="C228">
            <v>0</v>
          </cell>
          <cell r="D228">
            <v>0</v>
          </cell>
          <cell r="G228">
            <v>0</v>
          </cell>
        </row>
        <row r="229">
          <cell r="C229">
            <v>0</v>
          </cell>
          <cell r="D229">
            <v>0</v>
          </cell>
          <cell r="G229">
            <v>0</v>
          </cell>
        </row>
        <row r="230">
          <cell r="C230">
            <v>0</v>
          </cell>
          <cell r="D230">
            <v>0</v>
          </cell>
          <cell r="G230">
            <v>0</v>
          </cell>
        </row>
        <row r="231">
          <cell r="C231">
            <v>0</v>
          </cell>
          <cell r="D231">
            <v>0</v>
          </cell>
          <cell r="G231">
            <v>0</v>
          </cell>
        </row>
        <row r="236">
          <cell r="C236">
            <v>54916.51</v>
          </cell>
          <cell r="D236">
            <v>0</v>
          </cell>
          <cell r="G236">
            <v>0</v>
          </cell>
        </row>
        <row r="237">
          <cell r="C237">
            <v>2500</v>
          </cell>
          <cell r="D237">
            <v>0</v>
          </cell>
          <cell r="G237">
            <v>0</v>
          </cell>
        </row>
        <row r="238">
          <cell r="C238">
            <v>0</v>
          </cell>
          <cell r="D238">
            <v>0</v>
          </cell>
          <cell r="G238">
            <v>0</v>
          </cell>
        </row>
        <row r="240">
          <cell r="C240">
            <v>745</v>
          </cell>
          <cell r="D240">
            <v>0</v>
          </cell>
          <cell r="G240">
            <v>0</v>
          </cell>
        </row>
        <row r="241">
          <cell r="C241">
            <v>35000</v>
          </cell>
          <cell r="D241">
            <v>0</v>
          </cell>
          <cell r="G241">
            <v>0</v>
          </cell>
        </row>
        <row r="244">
          <cell r="C244">
            <v>0</v>
          </cell>
          <cell r="D244">
            <v>64427.57</v>
          </cell>
          <cell r="G244">
            <v>0</v>
          </cell>
        </row>
        <row r="245">
          <cell r="C245">
            <v>267409.82</v>
          </cell>
          <cell r="D245">
            <v>0</v>
          </cell>
          <cell r="G245">
            <v>0</v>
          </cell>
        </row>
        <row r="246">
          <cell r="C246">
            <v>0</v>
          </cell>
          <cell r="D246">
            <v>0</v>
          </cell>
          <cell r="G246">
            <v>0</v>
          </cell>
        </row>
        <row r="247">
          <cell r="C247">
            <v>0</v>
          </cell>
          <cell r="D247">
            <v>0</v>
          </cell>
          <cell r="G247">
            <v>0</v>
          </cell>
        </row>
        <row r="252">
          <cell r="C252">
            <v>0</v>
          </cell>
          <cell r="D252">
            <v>579702</v>
          </cell>
          <cell r="G252">
            <v>134779.45</v>
          </cell>
        </row>
        <row r="253">
          <cell r="C253">
            <v>-714481.45</v>
          </cell>
          <cell r="D253">
            <v>0</v>
          </cell>
          <cell r="G253">
            <v>0</v>
          </cell>
        </row>
        <row r="254">
          <cell r="C254">
            <v>0</v>
          </cell>
          <cell r="D254">
            <v>0</v>
          </cell>
          <cell r="G254">
            <v>0</v>
          </cell>
        </row>
        <row r="255">
          <cell r="C255">
            <v>821.15</v>
          </cell>
          <cell r="D255">
            <v>5180.92</v>
          </cell>
          <cell r="G255">
            <v>0</v>
          </cell>
        </row>
        <row r="256">
          <cell r="C256">
            <v>1</v>
          </cell>
          <cell r="D256">
            <v>7758.65</v>
          </cell>
          <cell r="G256">
            <v>0</v>
          </cell>
        </row>
        <row r="257">
          <cell r="C257">
            <v>0</v>
          </cell>
          <cell r="D257">
            <v>0</v>
          </cell>
          <cell r="G257">
            <v>0</v>
          </cell>
        </row>
        <row r="258">
          <cell r="C258">
            <v>0</v>
          </cell>
          <cell r="D258">
            <v>0</v>
          </cell>
          <cell r="G258">
            <v>0</v>
          </cell>
        </row>
        <row r="261">
          <cell r="C261">
            <v>0</v>
          </cell>
          <cell r="D261">
            <v>0</v>
          </cell>
          <cell r="G261">
            <v>0</v>
          </cell>
        </row>
        <row r="262">
          <cell r="C262">
            <v>0</v>
          </cell>
          <cell r="D262">
            <v>0</v>
          </cell>
          <cell r="G262">
            <v>0</v>
          </cell>
        </row>
        <row r="265">
          <cell r="C265">
            <v>2916643.49</v>
          </cell>
          <cell r="D265">
            <v>1837508.06</v>
          </cell>
          <cell r="G265">
            <v>150958.72</v>
          </cell>
        </row>
      </sheetData>
      <sheetData sheetId="11"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1278978.1199999999</v>
          </cell>
        </row>
        <row r="16">
          <cell r="F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7">
      <selection activeCell="A2" sqref="A2:G2"/>
    </sheetView>
  </sheetViews>
  <sheetFormatPr defaultColWidth="9.140625" defaultRowHeight="15"/>
  <cols>
    <col min="1" max="1" width="39.7109375" style="0" customWidth="1"/>
    <col min="2" max="2" width="18.57421875" style="0" customWidth="1"/>
    <col min="3" max="3" width="15.8515625" style="0" customWidth="1"/>
    <col min="4" max="5" width="19.00390625" style="0" customWidth="1"/>
  </cols>
  <sheetData>
    <row r="1" spans="1:7" ht="15">
      <c r="A1" s="34" t="str">
        <f>CONCATENATE("ANNUAL REPORT FOR"," ",'[1]Start Here'!B2)</f>
        <v>ANNUAL REPORT FOR SPINK COUNTY</v>
      </c>
      <c r="B1" s="34"/>
      <c r="C1" s="34"/>
      <c r="D1" s="34"/>
      <c r="E1" s="34"/>
      <c r="F1" s="34"/>
      <c r="G1" s="34"/>
    </row>
    <row r="2" spans="1:7" ht="15">
      <c r="A2" s="34" t="str">
        <f>CONCATENATE("AS OF AND FOR THE YEAR ENDED"," ",TEXT('[1]Start Here'!B5,"mmmm d, yyyy"))</f>
        <v>AS OF AND FOR THE YEAR ENDED December 31, 2020</v>
      </c>
      <c r="B2" s="34"/>
      <c r="C2" s="34"/>
      <c r="D2" s="34"/>
      <c r="E2" s="34"/>
      <c r="F2" s="34"/>
      <c r="G2" s="34"/>
    </row>
    <row r="3" spans="2:7" ht="15.75" thickBot="1">
      <c r="B3" s="1"/>
      <c r="C3" s="1"/>
      <c r="D3" s="1"/>
      <c r="E3" s="1"/>
      <c r="F3" s="1"/>
      <c r="G3" s="2"/>
    </row>
    <row r="4" spans="2:7" ht="15.75" thickBot="1">
      <c r="B4" s="3" t="s">
        <v>0</v>
      </c>
      <c r="C4" s="4"/>
      <c r="D4" s="33"/>
      <c r="E4" s="5"/>
      <c r="F4" s="5"/>
      <c r="G4" s="2"/>
    </row>
    <row r="5" spans="1:5" ht="15">
      <c r="A5" s="6"/>
      <c r="B5" s="7"/>
      <c r="C5" s="7"/>
      <c r="D5" s="8" t="s">
        <v>1</v>
      </c>
      <c r="E5" s="9"/>
    </row>
    <row r="6" spans="2:5" ht="15">
      <c r="B6" s="7"/>
      <c r="C6" s="1" t="s">
        <v>2</v>
      </c>
      <c r="D6" s="10" t="s">
        <v>3</v>
      </c>
      <c r="E6" s="11" t="s">
        <v>4</v>
      </c>
    </row>
    <row r="7" spans="2:5" ht="15">
      <c r="B7" s="12" t="s">
        <v>5</v>
      </c>
      <c r="C7" s="12" t="s">
        <v>6</v>
      </c>
      <c r="D7" s="12" t="s">
        <v>7</v>
      </c>
      <c r="E7" s="13" t="s">
        <v>8</v>
      </c>
    </row>
    <row r="8" spans="1:5" ht="15">
      <c r="A8" s="6" t="s">
        <v>9</v>
      </c>
      <c r="B8" s="14">
        <f>'[1]Exhibit 4'!C265</f>
        <v>2916643.49</v>
      </c>
      <c r="C8" s="14">
        <f>'[1]Exhibit 4'!D265</f>
        <v>1837508.06</v>
      </c>
      <c r="D8" s="14">
        <f>'[1]Exhibit 4'!G265</f>
        <v>150958.72</v>
      </c>
      <c r="E8" s="15">
        <f>SUM(B8:D8)</f>
        <v>4905110.2700000005</v>
      </c>
    </row>
    <row r="9" spans="2:5" ht="15">
      <c r="B9" s="16"/>
      <c r="C9" s="16"/>
      <c r="D9" s="16"/>
      <c r="E9" s="17"/>
    </row>
    <row r="10" spans="1:5" ht="15">
      <c r="A10" s="6" t="s">
        <v>10</v>
      </c>
      <c r="B10" s="16"/>
      <c r="C10" s="16"/>
      <c r="D10" s="16"/>
      <c r="E10" s="17"/>
    </row>
    <row r="11" spans="1:5" ht="15">
      <c r="A11" s="18" t="s">
        <v>11</v>
      </c>
      <c r="B11" s="16"/>
      <c r="C11" s="16"/>
      <c r="D11" s="16"/>
      <c r="E11" s="17"/>
    </row>
    <row r="12" spans="1:5" ht="15">
      <c r="A12" s="19" t="s">
        <v>12</v>
      </c>
      <c r="B12" s="20">
        <f>'[1]Exhibit 4'!C11</f>
        <v>3294042.48</v>
      </c>
      <c r="C12" s="20">
        <f>'[1]Exhibit 4'!D11</f>
        <v>30112.85</v>
      </c>
      <c r="D12" s="20">
        <f>'[1]Exhibit 4'!G11</f>
        <v>0</v>
      </c>
      <c r="E12" s="21">
        <f aca="true" t="shared" si="0" ref="E12:E20">SUM(B12:D12)</f>
        <v>3324155.33</v>
      </c>
    </row>
    <row r="13" spans="1:5" ht="15">
      <c r="A13" s="19" t="s">
        <v>13</v>
      </c>
      <c r="B13" s="20">
        <f>'[1]Exhibit 4'!C12</f>
        <v>28274.62</v>
      </c>
      <c r="C13" s="20">
        <f>'[1]Exhibit 4'!D12</f>
        <v>0</v>
      </c>
      <c r="D13" s="20">
        <f>'[1]Exhibit 4'!G12</f>
        <v>0</v>
      </c>
      <c r="E13" s="21">
        <f t="shared" si="0"/>
        <v>28274.62</v>
      </c>
    </row>
    <row r="14" spans="1:5" ht="15">
      <c r="A14" s="19" t="s">
        <v>14</v>
      </c>
      <c r="B14" s="20">
        <f>'[1]Exhibit 4'!C13</f>
        <v>11470.39</v>
      </c>
      <c r="C14" s="20">
        <f>'[1]Exhibit 4'!D13</f>
        <v>0</v>
      </c>
      <c r="D14" s="20">
        <f>'[1]Exhibit 4'!G13</f>
        <v>0</v>
      </c>
      <c r="E14" s="21">
        <f t="shared" si="0"/>
        <v>11470.39</v>
      </c>
    </row>
    <row r="15" spans="1:5" ht="15">
      <c r="A15" s="19" t="s">
        <v>15</v>
      </c>
      <c r="B15" s="20">
        <f>'[1]Exhibit 4'!C14</f>
        <v>337.94</v>
      </c>
      <c r="C15" s="20">
        <f>'[1]Exhibit 4'!D14</f>
        <v>0</v>
      </c>
      <c r="D15" s="20">
        <f>'[1]Exhibit 4'!G14</f>
        <v>0</v>
      </c>
      <c r="E15" s="21">
        <f t="shared" si="0"/>
        <v>337.94</v>
      </c>
    </row>
    <row r="16" spans="1:5" ht="15">
      <c r="A16" s="19" t="s">
        <v>16</v>
      </c>
      <c r="B16" s="20">
        <f>'[1]Exhibit 4'!C15</f>
        <v>0</v>
      </c>
      <c r="C16" s="20">
        <f>'[1]Exhibit 4'!D15</f>
        <v>0</v>
      </c>
      <c r="D16" s="20">
        <f>'[1]Exhibit 4'!G15</f>
        <v>0</v>
      </c>
      <c r="E16" s="21">
        <f t="shared" si="0"/>
        <v>0</v>
      </c>
    </row>
    <row r="17" spans="1:5" ht="15">
      <c r="A17" s="19" t="s">
        <v>17</v>
      </c>
      <c r="B17" s="20">
        <f>'[1]Exhibit 4'!C16</f>
        <v>0</v>
      </c>
      <c r="C17" s="20">
        <f>'[1]Exhibit 4'!D16</f>
        <v>260225.04</v>
      </c>
      <c r="D17" s="20">
        <f>'[1]Exhibit 4'!G16</f>
        <v>0</v>
      </c>
      <c r="E17" s="21">
        <f t="shared" si="0"/>
        <v>260225.04</v>
      </c>
    </row>
    <row r="18" spans="1:5" ht="15">
      <c r="A18" s="19" t="s">
        <v>18</v>
      </c>
      <c r="B18" s="20">
        <f>'[1]Exhibit 4'!C17</f>
        <v>0</v>
      </c>
      <c r="C18" s="20">
        <f>'[1]Exhibit 4'!D17</f>
        <v>0</v>
      </c>
      <c r="D18" s="20">
        <f>'[1]Exhibit 4'!G17</f>
        <v>0</v>
      </c>
      <c r="E18" s="21">
        <f t="shared" si="0"/>
        <v>0</v>
      </c>
    </row>
    <row r="19" spans="1:5" ht="15">
      <c r="A19" s="19" t="s">
        <v>19</v>
      </c>
      <c r="B19" s="20">
        <f>'[1]Exhibit 4'!C18</f>
        <v>0</v>
      </c>
      <c r="C19" s="20">
        <f>'[1]Exhibit 4'!D18</f>
        <v>0</v>
      </c>
      <c r="D19" s="20">
        <f>'[1]Exhibit 4'!G18</f>
        <v>0</v>
      </c>
      <c r="E19" s="21">
        <f t="shared" si="0"/>
        <v>0</v>
      </c>
    </row>
    <row r="20" spans="1:5" ht="15">
      <c r="A20" s="18" t="s">
        <v>20</v>
      </c>
      <c r="B20" s="22">
        <f>'[1]Exhibit 4'!C21</f>
        <v>13171.04</v>
      </c>
      <c r="C20" s="22">
        <f>'[1]Exhibit 4'!D21</f>
        <v>125750</v>
      </c>
      <c r="D20" s="22">
        <f>'[1]Exhibit 4'!G21</f>
        <v>780</v>
      </c>
      <c r="E20" s="23">
        <f t="shared" si="0"/>
        <v>139701.04</v>
      </c>
    </row>
    <row r="21" spans="1:5" ht="15">
      <c r="A21" s="18" t="s">
        <v>21</v>
      </c>
      <c r="B21" s="20"/>
      <c r="C21" s="20"/>
      <c r="D21" s="20"/>
      <c r="E21" s="21"/>
    </row>
    <row r="22" spans="1:5" ht="15">
      <c r="A22" s="19" t="s">
        <v>22</v>
      </c>
      <c r="B22" s="20">
        <f>'[1]Exhibit 4'!C24</f>
        <v>246656.03</v>
      </c>
      <c r="C22" s="20">
        <f>'[1]Exhibit 4'!D24</f>
        <v>53328.65</v>
      </c>
      <c r="D22" s="20">
        <f>'[1]Exhibit 4'!G24</f>
        <v>241320.62</v>
      </c>
      <c r="E22" s="21">
        <f aca="true" t="shared" si="1" ref="E22:E29">SUM(B22:D22)</f>
        <v>541305.3</v>
      </c>
    </row>
    <row r="23" spans="1:5" ht="15">
      <c r="A23" s="19" t="s">
        <v>23</v>
      </c>
      <c r="B23" s="20">
        <f>'[1]Exhibit 4'!C25</f>
        <v>2058.47</v>
      </c>
      <c r="C23" s="20">
        <f>'[1]Exhibit 4'!D25</f>
        <v>0</v>
      </c>
      <c r="D23" s="20">
        <f>'[1]Exhibit 4'!G25</f>
        <v>0</v>
      </c>
      <c r="E23" s="21">
        <f t="shared" si="1"/>
        <v>2058.47</v>
      </c>
    </row>
    <row r="24" spans="1:5" ht="15">
      <c r="A24" s="19" t="s">
        <v>24</v>
      </c>
      <c r="B24" s="20">
        <f>'[1]Exhibit 4'!C26</f>
        <v>2087</v>
      </c>
      <c r="C24" s="20">
        <f>'[1]Exhibit 4'!D26</f>
        <v>0</v>
      </c>
      <c r="D24" s="20">
        <f>'[1]Exhibit 4'!G26</f>
        <v>0</v>
      </c>
      <c r="E24" s="21">
        <f t="shared" si="1"/>
        <v>2087</v>
      </c>
    </row>
    <row r="25" spans="1:5" ht="15">
      <c r="A25" s="19" t="s">
        <v>25</v>
      </c>
      <c r="B25" s="20">
        <f>'[1]Exhibit 4'!C27</f>
        <v>37605.69</v>
      </c>
      <c r="C25" s="20">
        <f>'[1]Exhibit 4'!D27</f>
        <v>371221.29</v>
      </c>
      <c r="D25" s="20">
        <f>'[1]Exhibit 4'!G27</f>
        <v>3000</v>
      </c>
      <c r="E25" s="21">
        <f t="shared" si="1"/>
        <v>411826.98</v>
      </c>
    </row>
    <row r="26" spans="1:5" ht="15">
      <c r="A26" s="24" t="s">
        <v>26</v>
      </c>
      <c r="B26" s="20">
        <f>'[1]Exhibit 4'!C29+'[1]Exhibit 4'!C30+'[1]Exhibit 4'!C31+'[1]Exhibit 4'!C32+'[1]Exhibit 4'!C33+'[1]Exhibit 4'!C34+'[1]Exhibit 4'!C35+'[1]Exhibit 4'!C36+'[1]Exhibit 4'!C37+'[1]Exhibit 4'!C38+'[1]Exhibit 4'!C39+'[1]Exhibit 4'!C40+'[1]Exhibit 4'!C41+'[1]Exhibit 4'!C42+'[1]Exhibit 4'!C43+'[1]Exhibit 4'!C44+'[1]Exhibit 4'!C45+'[1]Exhibit 4'!C46</f>
        <v>101148.11000000002</v>
      </c>
      <c r="C26" s="20">
        <f>'[1]Exhibit 4'!D29+'[1]Exhibit 4'!D30+'[1]Exhibit 4'!D31+'[1]Exhibit 4'!D32+'[1]Exhibit 4'!D33+'[1]Exhibit 4'!D34+'[1]Exhibit 4'!D35+'[1]Exhibit 4'!D36+'[1]Exhibit 4'!D37+'[1]Exhibit 4'!D38+'[1]Exhibit 4'!D39+'[1]Exhibit 4'!D40+'[1]Exhibit 4'!D41+'[1]Exhibit 4'!D42+'[1]Exhibit 4'!D43+'[1]Exhibit 4'!D44+'[1]Exhibit 4'!D45+'[1]Exhibit 4'!D46</f>
        <v>1842877.8200000003</v>
      </c>
      <c r="D26" s="20">
        <f>'[1]Exhibit 4'!G29+'[1]Exhibit 4'!G30+'[1]Exhibit 4'!G31+'[1]Exhibit 4'!G32+'[1]Exhibit 4'!G33+'[1]Exhibit 4'!G34+'[1]Exhibit 4'!G35+'[1]Exhibit 4'!G36+'[1]Exhibit 4'!G37+'[1]Exhibit 4'!G38+'[1]Exhibit 4'!G39+'[1]Exhibit 4'!G40+'[1]Exhibit 4'!G41+'[1]Exhibit 4'!G42+'[1]Exhibit 4'!G43+'[1]Exhibit 4'!G44+'[1]Exhibit 4'!G45+'[1]Exhibit 4'!G46</f>
        <v>59899.43</v>
      </c>
      <c r="E26" s="21">
        <f t="shared" si="1"/>
        <v>2003925.3600000003</v>
      </c>
    </row>
    <row r="27" spans="1:5" ht="15">
      <c r="A27" s="24" t="s">
        <v>27</v>
      </c>
      <c r="B27" s="20">
        <f>'[1]Exhibit 4'!C47</f>
        <v>0</v>
      </c>
      <c r="C27" s="20">
        <f>'[1]Exhibit 4'!D47</f>
        <v>0</v>
      </c>
      <c r="D27" s="20">
        <f>'[1]Exhibit 4'!G47</f>
        <v>0</v>
      </c>
      <c r="E27" s="21">
        <f t="shared" si="1"/>
        <v>0</v>
      </c>
    </row>
    <row r="28" spans="1:5" ht="15">
      <c r="A28" s="24" t="s">
        <v>28</v>
      </c>
      <c r="B28" s="20">
        <f>'[1]Exhibit 4'!C48</f>
        <v>0</v>
      </c>
      <c r="C28" s="20">
        <f>'[1]Exhibit 4'!D48</f>
        <v>0</v>
      </c>
      <c r="D28" s="20">
        <f>'[1]Exhibit 4'!G48</f>
        <v>0</v>
      </c>
      <c r="E28" s="21">
        <f t="shared" si="1"/>
        <v>0</v>
      </c>
    </row>
    <row r="29" spans="1:5" ht="15">
      <c r="A29" s="24" t="s">
        <v>29</v>
      </c>
      <c r="B29" s="20">
        <f>'[1]Exhibit 4'!C49</f>
        <v>0</v>
      </c>
      <c r="C29" s="20">
        <f>'[1]Exhibit 4'!D49</f>
        <v>0</v>
      </c>
      <c r="D29" s="20">
        <f>'[1]Exhibit 4'!G49</f>
        <v>0</v>
      </c>
      <c r="E29" s="21">
        <f t="shared" si="1"/>
        <v>0</v>
      </c>
    </row>
    <row r="30" spans="1:5" ht="15">
      <c r="A30" s="18" t="s">
        <v>30</v>
      </c>
      <c r="B30" s="20"/>
      <c r="C30" s="20"/>
      <c r="D30" s="20"/>
      <c r="E30" s="21"/>
    </row>
    <row r="31" spans="1:5" ht="15">
      <c r="A31" s="24" t="s">
        <v>31</v>
      </c>
      <c r="B31" s="20">
        <f>'[1]Exhibit 4'!C54+'[1]Exhibit 4'!C55+'[1]Exhibit 4'!C56+'[1]Exhibit 4'!C57+'[1]Exhibit 4'!C58+'[1]Exhibit 4'!C59</f>
        <v>178717.03</v>
      </c>
      <c r="C31" s="20">
        <f>'[1]Exhibit 4'!D54+'[1]Exhibit 4'!D55+'[1]Exhibit 4'!D56+'[1]Exhibit 4'!D57+'[1]Exhibit 4'!D58+'[1]Exhibit 4'!D59</f>
        <v>0</v>
      </c>
      <c r="D31" s="20">
        <f>'[1]Exhibit 4'!G54+'[1]Exhibit 4'!G55+'[1]Exhibit 4'!G56+'[1]Exhibit 4'!G57+'[1]Exhibit 4'!G58+'[1]Exhibit 4'!G59</f>
        <v>10566.7</v>
      </c>
      <c r="E31" s="21">
        <f aca="true" t="shared" si="2" ref="E31:E38">SUM(B31:D31)</f>
        <v>189283.73</v>
      </c>
    </row>
    <row r="32" spans="1:5" ht="15">
      <c r="A32" s="24" t="s">
        <v>32</v>
      </c>
      <c r="B32" s="20">
        <f>'[1]Exhibit 4'!C61+'[1]Exhibit 4'!C62+'[1]Exhibit 4'!C63+'[1]Exhibit 4'!C64</f>
        <v>355408.86</v>
      </c>
      <c r="C32" s="20">
        <f>'[1]Exhibit 4'!D61+'[1]Exhibit 4'!D62+'[1]Exhibit 4'!D63+'[1]Exhibit 4'!D64</f>
        <v>0</v>
      </c>
      <c r="D32" s="20">
        <f>'[1]Exhibit 4'!G61+'[1]Exhibit 4'!G62+'[1]Exhibit 4'!G63+'[1]Exhibit 4'!G64</f>
        <v>21419.9</v>
      </c>
      <c r="E32" s="21">
        <f t="shared" si="2"/>
        <v>376828.76</v>
      </c>
    </row>
    <row r="33" spans="1:5" ht="15">
      <c r="A33" s="24" t="s">
        <v>33</v>
      </c>
      <c r="B33" s="20">
        <f>'[1]Exhibit 4'!C66+'[1]Exhibit 4'!C67+'[1]Exhibit 4'!C68+'[1]Exhibit 4'!C69</f>
        <v>0</v>
      </c>
      <c r="C33" s="20">
        <f>'[1]Exhibit 4'!D66+'[1]Exhibit 4'!D67+'[1]Exhibit 4'!D68+'[1]Exhibit 4'!D69</f>
        <v>83821.88</v>
      </c>
      <c r="D33" s="20">
        <f>'[1]Exhibit 4'!G66+'[1]Exhibit 4'!G67+'[1]Exhibit 4'!G68+'[1]Exhibit 4'!G69</f>
        <v>0</v>
      </c>
      <c r="E33" s="21">
        <f t="shared" si="2"/>
        <v>83821.88</v>
      </c>
    </row>
    <row r="34" spans="1:5" ht="15">
      <c r="A34" s="24" t="s">
        <v>34</v>
      </c>
      <c r="B34" s="20">
        <f>'[1]Exhibit 4'!C72+'[1]Exhibit 4'!C73+'[1]Exhibit 4'!C74+'[1]Exhibit 4'!C75+'[1]Exhibit 4'!C76+'[1]Exhibit 4'!C78+'[1]Exhibit 4'!C79+'[1]Exhibit 4'!C80+'[1]Exhibit 4'!C81+'[1]Exhibit 4'!C82+'[1]Exhibit 4'!C83+'[1]Exhibit 4'!C84</f>
        <v>41391.91</v>
      </c>
      <c r="C34" s="20">
        <f>'[1]Exhibit 4'!D72+'[1]Exhibit 4'!D73+'[1]Exhibit 4'!D74+'[1]Exhibit 4'!D75+'[1]Exhibit 4'!D76+'[1]Exhibit 4'!D78+'[1]Exhibit 4'!D79+'[1]Exhibit 4'!D80+'[1]Exhibit 4'!D81+'[1]Exhibit 4'!D82+'[1]Exhibit 4'!D83+'[1]Exhibit 4'!D84</f>
        <v>0</v>
      </c>
      <c r="D34" s="20">
        <f>'[1]Exhibit 4'!G72+'[1]Exhibit 4'!G73+'[1]Exhibit 4'!G74+'[1]Exhibit 4'!G75+'[1]Exhibit 4'!G76+'[1]Exhibit 4'!G78+'[1]Exhibit 4'!G79+'[1]Exhibit 4'!G80+'[1]Exhibit 4'!G81+'[1]Exhibit 4'!G82+'[1]Exhibit 4'!G83+'[1]Exhibit 4'!G84</f>
        <v>0</v>
      </c>
      <c r="E34" s="21">
        <f t="shared" si="2"/>
        <v>41391.91</v>
      </c>
    </row>
    <row r="35" spans="1:5" ht="15">
      <c r="A35" s="24" t="s">
        <v>35</v>
      </c>
      <c r="B35" s="20">
        <f>'[1]Exhibit 4'!C85</f>
        <v>0</v>
      </c>
      <c r="C35" s="20">
        <f>'[1]Exhibit 4'!D85</f>
        <v>0</v>
      </c>
      <c r="D35" s="20">
        <f>'[1]Exhibit 4'!G85</f>
        <v>0</v>
      </c>
      <c r="E35" s="21">
        <f t="shared" si="2"/>
        <v>0</v>
      </c>
    </row>
    <row r="36" spans="1:5" ht="15">
      <c r="A36" s="24" t="s">
        <v>36</v>
      </c>
      <c r="B36" s="20">
        <f>'[1]Exhibit 4'!C86</f>
        <v>0</v>
      </c>
      <c r="C36" s="20">
        <f>'[1]Exhibit 4'!D86</f>
        <v>0</v>
      </c>
      <c r="D36" s="20">
        <f>'[1]Exhibit 4'!G86</f>
        <v>0</v>
      </c>
      <c r="E36" s="21">
        <f t="shared" si="2"/>
        <v>0</v>
      </c>
    </row>
    <row r="37" spans="1:5" ht="15">
      <c r="A37" s="24" t="s">
        <v>37</v>
      </c>
      <c r="B37" s="20">
        <f>'[1]Exhibit 4'!C87</f>
        <v>399.42</v>
      </c>
      <c r="C37" s="20">
        <f>'[1]Exhibit 4'!D87</f>
        <v>0</v>
      </c>
      <c r="D37" s="20">
        <f>'[1]Exhibit 4'!G87</f>
        <v>0</v>
      </c>
      <c r="E37" s="21">
        <f t="shared" si="2"/>
        <v>399.42</v>
      </c>
    </row>
    <row r="38" spans="1:5" ht="15">
      <c r="A38" s="24" t="s">
        <v>38</v>
      </c>
      <c r="B38" s="20">
        <f>'[1]Exhibit 4'!C88</f>
        <v>0</v>
      </c>
      <c r="C38" s="20">
        <f>'[1]Exhibit 4'!D88</f>
        <v>0</v>
      </c>
      <c r="D38" s="20">
        <f>'[1]Exhibit 4'!G88</f>
        <v>0</v>
      </c>
      <c r="E38" s="21">
        <f t="shared" si="2"/>
        <v>0</v>
      </c>
    </row>
    <row r="39" spans="1:5" ht="15">
      <c r="A39" s="18" t="s">
        <v>39</v>
      </c>
      <c r="B39" s="20"/>
      <c r="C39" s="20"/>
      <c r="D39" s="20"/>
      <c r="E39" s="21"/>
    </row>
    <row r="40" spans="1:5" ht="15">
      <c r="A40" s="24" t="s">
        <v>40</v>
      </c>
      <c r="B40" s="20">
        <f>'[1]Exhibit 4'!C92</f>
        <v>0</v>
      </c>
      <c r="C40" s="20">
        <f>'[1]Exhibit 4'!D92</f>
        <v>0</v>
      </c>
      <c r="D40" s="20">
        <f>'[1]Exhibit 4'!G92</f>
        <v>0</v>
      </c>
      <c r="E40" s="21">
        <f>SUM(B40:D40)</f>
        <v>0</v>
      </c>
    </row>
    <row r="41" spans="1:5" ht="15">
      <c r="A41" s="24" t="s">
        <v>41</v>
      </c>
      <c r="B41" s="20">
        <f>'[1]Exhibit 4'!C93</f>
        <v>1582.57</v>
      </c>
      <c r="C41" s="20">
        <f>'[1]Exhibit 4'!D93</f>
        <v>0</v>
      </c>
      <c r="D41" s="20">
        <f>'[1]Exhibit 4'!G93</f>
        <v>0</v>
      </c>
      <c r="E41" s="21">
        <f>SUM(B41:D41)</f>
        <v>1582.57</v>
      </c>
    </row>
    <row r="42" spans="1:5" ht="15">
      <c r="A42" s="19" t="s">
        <v>42</v>
      </c>
      <c r="B42" s="20">
        <f>'[1]Exhibit 4'!C94</f>
        <v>0</v>
      </c>
      <c r="C42" s="20">
        <f>'[1]Exhibit 4'!D94</f>
        <v>0</v>
      </c>
      <c r="D42" s="20">
        <f>'[1]Exhibit 4'!G94</f>
        <v>0</v>
      </c>
      <c r="E42" s="21">
        <f>SUM(B42:D42)</f>
        <v>0</v>
      </c>
    </row>
    <row r="43" spans="1:5" ht="15">
      <c r="A43" s="19" t="s">
        <v>43</v>
      </c>
      <c r="B43" s="20">
        <f>'[1]Exhibit 4'!C95</f>
        <v>0</v>
      </c>
      <c r="C43" s="20">
        <f>'[1]Exhibit 4'!D95</f>
        <v>0</v>
      </c>
      <c r="D43" s="20">
        <f>'[1]Exhibit 4'!G95</f>
        <v>0</v>
      </c>
      <c r="E43" s="21">
        <f>SUM(B43:D43)</f>
        <v>0</v>
      </c>
    </row>
    <row r="44" spans="1:5" ht="15">
      <c r="A44" s="18" t="s">
        <v>44</v>
      </c>
      <c r="B44" s="20"/>
      <c r="C44" s="20"/>
      <c r="D44" s="20"/>
      <c r="E44" s="21"/>
    </row>
    <row r="45" spans="1:5" ht="15">
      <c r="A45" s="19" t="s">
        <v>45</v>
      </c>
      <c r="B45" s="20">
        <f>'[1]Exhibit 4'!C99</f>
        <v>19136.71</v>
      </c>
      <c r="C45" s="20">
        <f>'[1]Exhibit 4'!D99</f>
        <v>8637.81</v>
      </c>
      <c r="D45" s="20">
        <f>'[1]Exhibit 4'!G99</f>
        <v>488.17999999999995</v>
      </c>
      <c r="E45" s="21">
        <f aca="true" t="shared" si="3" ref="E45:E54">SUM(B45:D45)</f>
        <v>28262.699999999997</v>
      </c>
    </row>
    <row r="46" spans="1:5" ht="15">
      <c r="A46" s="19" t="s">
        <v>46</v>
      </c>
      <c r="B46" s="20">
        <f>'[1]Exhibit 4'!C100</f>
        <v>4085</v>
      </c>
      <c r="C46" s="20">
        <f>'[1]Exhibit 4'!D100</f>
        <v>0</v>
      </c>
      <c r="D46" s="20">
        <f>'[1]Exhibit 4'!G100</f>
        <v>0</v>
      </c>
      <c r="E46" s="21">
        <f t="shared" si="3"/>
        <v>4085</v>
      </c>
    </row>
    <row r="47" spans="1:5" ht="15">
      <c r="A47" s="19" t="s">
        <v>47</v>
      </c>
      <c r="B47" s="20">
        <f>'[1]Exhibit 4'!C101</f>
        <v>0</v>
      </c>
      <c r="C47" s="20">
        <f>'[1]Exhibit 4'!D101</f>
        <v>0</v>
      </c>
      <c r="D47" s="20">
        <f>'[1]Exhibit 4'!G101</f>
        <v>0</v>
      </c>
      <c r="E47" s="21">
        <f t="shared" si="3"/>
        <v>0</v>
      </c>
    </row>
    <row r="48" spans="1:5" ht="15">
      <c r="A48" s="24" t="s">
        <v>48</v>
      </c>
      <c r="B48" s="20">
        <f>'[1]Exhibit 4'!C102</f>
        <v>0</v>
      </c>
      <c r="C48" s="20">
        <f>'[1]Exhibit 4'!D102</f>
        <v>0</v>
      </c>
      <c r="D48" s="20">
        <f>'[1]Exhibit 4'!G102</f>
        <v>0</v>
      </c>
      <c r="E48" s="21">
        <f t="shared" si="3"/>
        <v>0</v>
      </c>
    </row>
    <row r="49" spans="1:5" ht="15">
      <c r="A49" s="24" t="s">
        <v>49</v>
      </c>
      <c r="B49" s="20">
        <f>'[1]Exhibit 4'!C103</f>
        <v>1401.95</v>
      </c>
      <c r="C49" s="20">
        <f>'[1]Exhibit 4'!D103</f>
        <v>1510.99</v>
      </c>
      <c r="D49" s="20">
        <f>'[1]Exhibit 4'!G103</f>
        <v>0</v>
      </c>
      <c r="E49" s="21">
        <f t="shared" si="3"/>
        <v>2912.94</v>
      </c>
    </row>
    <row r="50" spans="1:5" ht="15">
      <c r="A50" s="24" t="s">
        <v>50</v>
      </c>
      <c r="B50" s="20">
        <f>'[1]Exhibit 4'!C104</f>
        <v>889.91</v>
      </c>
      <c r="C50" s="20">
        <f>'[1]Exhibit 4'!D104</f>
        <v>0</v>
      </c>
      <c r="D50" s="20">
        <f>'[1]Exhibit 4'!G104</f>
        <v>7142.86</v>
      </c>
      <c r="E50" s="21">
        <f t="shared" si="3"/>
        <v>8032.7699999999995</v>
      </c>
    </row>
    <row r="51" spans="1:5" ht="15">
      <c r="A51" s="24" t="s">
        <v>51</v>
      </c>
      <c r="B51" s="20">
        <f>'[1]Exhibit 4'!C254</f>
        <v>0</v>
      </c>
      <c r="C51" s="20">
        <f>'[1]Exhibit 4'!D254</f>
        <v>0</v>
      </c>
      <c r="D51" s="20">
        <f>'[1]Exhibit 4'!G254</f>
        <v>0</v>
      </c>
      <c r="E51" s="21">
        <f t="shared" si="3"/>
        <v>0</v>
      </c>
    </row>
    <row r="52" spans="1:5" ht="15">
      <c r="A52" s="24" t="s">
        <v>52</v>
      </c>
      <c r="B52" s="20">
        <f>'[1]Exhibit 4'!C255</f>
        <v>821.15</v>
      </c>
      <c r="C52" s="20">
        <f>'[1]Exhibit 4'!D255</f>
        <v>5180.92</v>
      </c>
      <c r="D52" s="20">
        <f>'[1]Exhibit 4'!G255</f>
        <v>0</v>
      </c>
      <c r="E52" s="21">
        <f t="shared" si="3"/>
        <v>6002.07</v>
      </c>
    </row>
    <row r="53" spans="1:5" ht="15">
      <c r="A53" s="24" t="s">
        <v>53</v>
      </c>
      <c r="B53" s="25">
        <f>'[1]Exhibit 4'!C256</f>
        <v>1</v>
      </c>
      <c r="C53" s="20">
        <f>'[1]Exhibit 4'!D256</f>
        <v>7758.65</v>
      </c>
      <c r="D53" s="20">
        <f>'[1]Exhibit 4'!G256</f>
        <v>0</v>
      </c>
      <c r="E53" s="26">
        <f t="shared" si="3"/>
        <v>7759.65</v>
      </c>
    </row>
    <row r="54" spans="1:5" ht="15">
      <c r="A54" s="6" t="s">
        <v>54</v>
      </c>
      <c r="B54" s="14">
        <f>SUM(B10:B53)</f>
        <v>4340687.280000001</v>
      </c>
      <c r="C54" s="14">
        <f>SUM(C10:C53)</f>
        <v>2790425.9000000004</v>
      </c>
      <c r="D54" s="14">
        <f>SUM(D10:D53)</f>
        <v>344617.69</v>
      </c>
      <c r="E54" s="15">
        <f t="shared" si="3"/>
        <v>7475730.870000002</v>
      </c>
    </row>
    <row r="55" spans="2:5" ht="15">
      <c r="B55" s="20"/>
      <c r="C55" s="20"/>
      <c r="D55" s="20"/>
      <c r="E55" s="21"/>
    </row>
    <row r="56" spans="1:5" ht="15">
      <c r="A56" s="6" t="s">
        <v>55</v>
      </c>
      <c r="B56" s="20"/>
      <c r="C56" s="20"/>
      <c r="D56" s="20"/>
      <c r="E56" s="21"/>
    </row>
    <row r="57" spans="1:5" ht="15">
      <c r="A57" s="27" t="s">
        <v>56</v>
      </c>
      <c r="B57" s="20">
        <f>'[1]Exhibit 4'!C111</f>
        <v>109419.95</v>
      </c>
      <c r="C57" s="20">
        <f>'[1]Exhibit 4'!D111</f>
        <v>0</v>
      </c>
      <c r="D57" s="20">
        <f>'[1]Exhibit 4'!G111</f>
        <v>0</v>
      </c>
      <c r="E57" s="21">
        <f aca="true" t="shared" si="4" ref="E57:E85">SUM(B57:D57)</f>
        <v>109419.95</v>
      </c>
    </row>
    <row r="58" spans="1:5" ht="15">
      <c r="A58" s="27" t="s">
        <v>57</v>
      </c>
      <c r="B58" s="20">
        <f>'[1]Exhibit 4'!C112</f>
        <v>45591.54</v>
      </c>
      <c r="C58" s="20">
        <f>'[1]Exhibit 4'!D112</f>
        <v>0</v>
      </c>
      <c r="D58" s="20">
        <f>'[1]Exhibit 4'!G112</f>
        <v>0</v>
      </c>
      <c r="E58" s="21">
        <f t="shared" si="4"/>
        <v>45591.54</v>
      </c>
    </row>
    <row r="59" spans="1:5" ht="15">
      <c r="A59" s="27" t="s">
        <v>58</v>
      </c>
      <c r="B59" s="20">
        <f>'[1]Exhibit 4'!C113</f>
        <v>16639.94</v>
      </c>
      <c r="C59" s="20">
        <f>'[1]Exhibit 4'!D113</f>
        <v>0</v>
      </c>
      <c r="D59" s="20">
        <f>'[1]Exhibit 4'!G113</f>
        <v>0</v>
      </c>
      <c r="E59" s="21">
        <f t="shared" si="4"/>
        <v>16639.94</v>
      </c>
    </row>
    <row r="60" spans="1:5" ht="15">
      <c r="A60" s="27" t="s">
        <v>59</v>
      </c>
      <c r="B60" s="20">
        <f>'[1]Exhibit 4'!C115+'[1]Exhibit 4'!C116+'[1]Exhibit 4'!C117+'[1]Exhibit 4'!C118</f>
        <v>329597.37</v>
      </c>
      <c r="C60" s="20">
        <f>'[1]Exhibit 4'!D115+'[1]Exhibit 4'!D116+'[1]Exhibit 4'!D117+'[1]Exhibit 4'!D118</f>
        <v>0</v>
      </c>
      <c r="D60" s="20">
        <f>'[1]Exhibit 4'!G115+'[1]Exhibit 4'!G116+'[1]Exhibit 4'!G117+'[1]Exhibit 4'!G118</f>
        <v>0</v>
      </c>
      <c r="E60" s="21">
        <f t="shared" si="4"/>
        <v>329597.37</v>
      </c>
    </row>
    <row r="61" spans="1:5" ht="15">
      <c r="A61" s="27" t="s">
        <v>60</v>
      </c>
      <c r="B61" s="20">
        <f>'[1]Exhibit 4'!C120+'[1]Exhibit 4'!C121+'[1]Exhibit 4'!C122+'[1]Exhibit 4'!C123+'[1]Exhibit 4'!C124</f>
        <v>232687.97</v>
      </c>
      <c r="C61" s="20">
        <f>'[1]Exhibit 4'!D120+'[1]Exhibit 4'!D121+'[1]Exhibit 4'!D122+'[1]Exhibit 4'!D123+'[1]Exhibit 4'!D124</f>
        <v>0</v>
      </c>
      <c r="D61" s="20">
        <f>'[1]Exhibit 4'!G120+'[1]Exhibit 4'!G121+'[1]Exhibit 4'!G122+'[1]Exhibit 4'!G123+'[1]Exhibit 4'!G124</f>
        <v>0</v>
      </c>
      <c r="E61" s="21">
        <f t="shared" si="4"/>
        <v>232687.97</v>
      </c>
    </row>
    <row r="62" spans="1:5" ht="15">
      <c r="A62" s="27" t="s">
        <v>98</v>
      </c>
      <c r="B62" s="20">
        <f>'[1]Exhibit 4'!C126+'[1]Exhibit 4'!C127+'[1]Exhibit 4'!C128+'[1]Exhibit 4'!C129+'[1]Exhibit 4'!C130+'[1]Exhibit 4'!C131+'[1]Exhibit 4'!C132+'[1]Exhibit 4'!C133+'[1]Exhibit 4'!C134+'[1]Exhibit 4'!C135+'[1]Exhibit 4'!C136+'[1]Exhibit 4'!C137</f>
        <v>496854.75000000006</v>
      </c>
      <c r="C62" s="20">
        <f>'[1]Exhibit 4'!D126+'[1]Exhibit 4'!D127+'[1]Exhibit 4'!D128+'[1]Exhibit 4'!D129+'[1]Exhibit 4'!D130+'[1]Exhibit 4'!D131+'[1]Exhibit 4'!D132+'[1]Exhibit 4'!D133+'[1]Exhibit 4'!D134+'[1]Exhibit 4'!D135+'[1]Exhibit 4'!D136+'[1]Exhibit 4'!D137</f>
        <v>0</v>
      </c>
      <c r="D62" s="20">
        <f>'[1]Exhibit 4'!G126+'[1]Exhibit 4'!G127+'[1]Exhibit 4'!G128+'[1]Exhibit 4'!G129+'[1]Exhibit 4'!G130+'[1]Exhibit 4'!G131+'[1]Exhibit 4'!G132+'[1]Exhibit 4'!G133+'[1]Exhibit 4'!G134+'[1]Exhibit 4'!G135+'[1]Exhibit 4'!G136+'[1]Exhibit 4'!G137</f>
        <v>6817.82</v>
      </c>
      <c r="E62" s="21">
        <f t="shared" si="4"/>
        <v>503672.57000000007</v>
      </c>
    </row>
    <row r="63" spans="1:5" ht="15">
      <c r="A63" s="27" t="s">
        <v>61</v>
      </c>
      <c r="B63" s="20">
        <f>'[1]Exhibit 4'!C142+'[1]Exhibit 4'!C143+'[1]Exhibit 4'!C144+'[1]Exhibit 4'!C145+'[1]Exhibit 4'!C146+'[1]Exhibit 4'!C147</f>
        <v>865323.29</v>
      </c>
      <c r="C63" s="20">
        <f>'[1]Exhibit 4'!D142+'[1]Exhibit 4'!D143+'[1]Exhibit 4'!D144+'[1]Exhibit 4'!D145+'[1]Exhibit 4'!D146+'[1]Exhibit 4'!D147</f>
        <v>0</v>
      </c>
      <c r="D63" s="20">
        <f>'[1]Exhibit 4'!G142+'[1]Exhibit 4'!G143+'[1]Exhibit 4'!G144+'[1]Exhibit 4'!G145+'[1]Exhibit 4'!G146+'[1]Exhibit 4'!G147</f>
        <v>34878.21</v>
      </c>
      <c r="E63" s="21">
        <f t="shared" si="4"/>
        <v>900201.5</v>
      </c>
    </row>
    <row r="64" spans="1:5" ht="15">
      <c r="A64" s="27" t="s">
        <v>62</v>
      </c>
      <c r="B64" s="20">
        <f>'[1]Exhibit 4'!C149+'[1]Exhibit 4'!C150+'[1]Exhibit 4'!C151+'[1]Exhibit 4'!C152+'[1]Exhibit 4'!C153</f>
        <v>0</v>
      </c>
      <c r="C64" s="20">
        <f>'[1]Exhibit 4'!D149+'[1]Exhibit 4'!D150+'[1]Exhibit 4'!D151+'[1]Exhibit 4'!D152+'[1]Exhibit 4'!D153</f>
        <v>0</v>
      </c>
      <c r="D64" s="20">
        <f>'[1]Exhibit 4'!G149+'[1]Exhibit 4'!G150+'[1]Exhibit 4'!G151+'[1]Exhibit 4'!G152+'[1]Exhibit 4'!G153</f>
        <v>315551.52999999997</v>
      </c>
      <c r="E64" s="21">
        <f t="shared" si="4"/>
        <v>315551.52999999997</v>
      </c>
    </row>
    <row r="65" spans="1:5" ht="15">
      <c r="A65" s="27" t="s">
        <v>63</v>
      </c>
      <c r="B65" s="20">
        <f>'[1]Exhibit 4'!C158</f>
        <v>0</v>
      </c>
      <c r="C65" s="20">
        <f>'[1]Exhibit 4'!D158</f>
        <v>3673121.2</v>
      </c>
      <c r="D65" s="20">
        <f>'[1]Exhibit 4'!G158</f>
        <v>0</v>
      </c>
      <c r="E65" s="21">
        <f t="shared" si="4"/>
        <v>3673121.2</v>
      </c>
    </row>
    <row r="66" spans="1:5" ht="15">
      <c r="A66" s="27" t="s">
        <v>64</v>
      </c>
      <c r="B66" s="20">
        <f>'[1]Exhibit 4'!C160+'[1]Exhibit 4'!C161</f>
        <v>0</v>
      </c>
      <c r="C66" s="20">
        <f>'[1]Exhibit 4'!D160+'[1]Exhibit 4'!D161</f>
        <v>0</v>
      </c>
      <c r="D66" s="20">
        <f>'[1]Exhibit 4'!G160+'[1]Exhibit 4'!G161</f>
        <v>0</v>
      </c>
      <c r="E66" s="21">
        <f t="shared" si="4"/>
        <v>0</v>
      </c>
    </row>
    <row r="67" spans="1:5" ht="15">
      <c r="A67" s="27" t="s">
        <v>65</v>
      </c>
      <c r="B67" s="20">
        <f>'[1]Exhibit 4'!C163+'[1]Exhibit 4'!C164+'[1]Exhibit 4'!C165</f>
        <v>11000</v>
      </c>
      <c r="C67" s="20">
        <f>'[1]Exhibit 4'!D163+'[1]Exhibit 4'!D164+'[1]Exhibit 4'!D165</f>
        <v>0</v>
      </c>
      <c r="D67" s="20">
        <f>'[1]Exhibit 4'!G163+'[1]Exhibit 4'!G164+'[1]Exhibit 4'!G165</f>
        <v>0</v>
      </c>
      <c r="E67" s="21">
        <f t="shared" si="4"/>
        <v>11000</v>
      </c>
    </row>
    <row r="68" spans="1:5" ht="15">
      <c r="A68" s="27" t="s">
        <v>66</v>
      </c>
      <c r="B68" s="20">
        <f>'[1]Exhibit 4'!C166</f>
        <v>0</v>
      </c>
      <c r="C68" s="20">
        <f>'[1]Exhibit 4'!D166</f>
        <v>0</v>
      </c>
      <c r="D68" s="20">
        <f>'[1]Exhibit 4'!G166</f>
        <v>0</v>
      </c>
      <c r="E68" s="21">
        <f t="shared" si="4"/>
        <v>0</v>
      </c>
    </row>
    <row r="69" spans="1:5" ht="15">
      <c r="A69" s="27" t="s">
        <v>67</v>
      </c>
      <c r="B69" s="20">
        <f>'[1]Exhibit 4'!C167</f>
        <v>0</v>
      </c>
      <c r="C69" s="20">
        <f>'[1]Exhibit 4'!D167</f>
        <v>0</v>
      </c>
      <c r="D69" s="20">
        <f>'[1]Exhibit 4'!G167</f>
        <v>0</v>
      </c>
      <c r="E69" s="21">
        <f t="shared" si="4"/>
        <v>0</v>
      </c>
    </row>
    <row r="70" spans="1:5" ht="15">
      <c r="A70" s="27" t="s">
        <v>68</v>
      </c>
      <c r="B70" s="20">
        <f>'[1]Exhibit 4'!C172+'[1]Exhibit 4'!C173+'[1]Exhibit 4'!C174+'[1]Exhibit 4'!C175+'[1]Exhibit 4'!C176</f>
        <v>23229.14</v>
      </c>
      <c r="C70" s="20">
        <f>'[1]Exhibit 4'!D172+'[1]Exhibit 4'!D173+'[1]Exhibit 4'!D174+'[1]Exhibit 4'!D175+'[1]Exhibit 4'!D176</f>
        <v>0</v>
      </c>
      <c r="D70" s="20">
        <f>'[1]Exhibit 4'!G172+'[1]Exhibit 4'!G173+'[1]Exhibit 4'!G174+'[1]Exhibit 4'!G175+'[1]Exhibit 4'!G176</f>
        <v>0</v>
      </c>
      <c r="E70" s="21">
        <f t="shared" si="4"/>
        <v>23229.14</v>
      </c>
    </row>
    <row r="71" spans="1:5" ht="15">
      <c r="A71" s="27" t="s">
        <v>69</v>
      </c>
      <c r="B71" s="20">
        <f>'[1]Exhibit 4'!C178+'[1]Exhibit 4'!C179+'[1]Exhibit 4'!C180+'[1]Exhibit 4'!C181+'[1]Exhibit 4'!C182+'[1]Exhibit 4'!C183+'[1]Exhibit 4'!C184</f>
        <v>114241.63</v>
      </c>
      <c r="C71" s="20">
        <f>'[1]Exhibit 4'!D178+'[1]Exhibit 4'!D179+'[1]Exhibit 4'!D180+'[1]Exhibit 4'!D181+'[1]Exhibit 4'!D182+'[1]Exhibit 4'!D183+'[1]Exhibit 4'!D184</f>
        <v>0</v>
      </c>
      <c r="D71" s="20">
        <f>'[1]Exhibit 4'!G178+'[1]Exhibit 4'!G179+'[1]Exhibit 4'!G180+'[1]Exhibit 4'!G181+'[1]Exhibit 4'!G182+'[1]Exhibit 4'!G183+'[1]Exhibit 4'!G184</f>
        <v>0</v>
      </c>
      <c r="E71" s="21">
        <f t="shared" si="4"/>
        <v>114241.63</v>
      </c>
    </row>
    <row r="72" spans="1:5" ht="15">
      <c r="A72" s="27" t="s">
        <v>70</v>
      </c>
      <c r="B72" s="20">
        <f>'[1]Exhibit 4'!C186+'[1]Exhibit 4'!C187+'[1]Exhibit 4'!C188+'[1]Exhibit 4'!C189+'[1]Exhibit 4'!C190</f>
        <v>4050</v>
      </c>
      <c r="C72" s="20">
        <f>'[1]Exhibit 4'!D186+'[1]Exhibit 4'!D187+'[1]Exhibit 4'!D188+'[1]Exhibit 4'!D189+'[1]Exhibit 4'!D190</f>
        <v>0</v>
      </c>
      <c r="D72" s="20">
        <f>'[1]Exhibit 4'!G186+'[1]Exhibit 4'!G187+'[1]Exhibit 4'!G188+'[1]Exhibit 4'!G189+'[1]Exhibit 4'!G190</f>
        <v>0</v>
      </c>
      <c r="E72" s="21">
        <f t="shared" si="4"/>
        <v>4050</v>
      </c>
    </row>
    <row r="73" spans="1:5" ht="15">
      <c r="A73" s="27" t="s">
        <v>71</v>
      </c>
      <c r="B73" s="20">
        <f>'[1]Exhibit 4'!C192+'[1]Exhibit 4'!C193+'[1]Exhibit 4'!C194+'[1]Exhibit 4'!C195+'[1]Exhibit 4'!C196+'[1]Exhibit 4'!C197</f>
        <v>38182.52</v>
      </c>
      <c r="C73" s="20">
        <f>'[1]Exhibit 4'!D192+'[1]Exhibit 4'!D193+'[1]Exhibit 4'!D194+'[1]Exhibit 4'!D195+'[1]Exhibit 4'!D196+'[1]Exhibit 4'!D197</f>
        <v>0</v>
      </c>
      <c r="D73" s="20">
        <f>'[1]Exhibit 4'!G192+'[1]Exhibit 4'!G193+'[1]Exhibit 4'!G194+'[1]Exhibit 4'!G195+'[1]Exhibit 4'!G196+'[1]Exhibit 4'!G197</f>
        <v>0</v>
      </c>
      <c r="E73" s="21">
        <f t="shared" si="4"/>
        <v>38182.52</v>
      </c>
    </row>
    <row r="74" spans="1:5" ht="15">
      <c r="A74" s="27" t="s">
        <v>72</v>
      </c>
      <c r="B74" s="20">
        <f>'[1]Exhibit 4'!C202+'[1]Exhibit 4'!C203+'[1]Exhibit 4'!C204+'[1]Exhibit 4'!C205+'[1]Exhibit 4'!C206+'[1]Exhibit 4'!C207</f>
        <v>12000</v>
      </c>
      <c r="C74" s="20">
        <f>'[1]Exhibit 4'!D202+'[1]Exhibit 4'!D203+'[1]Exhibit 4'!D204+'[1]Exhibit 4'!D205+'[1]Exhibit 4'!D206+'[1]Exhibit 4'!D207</f>
        <v>0</v>
      </c>
      <c r="D74" s="20">
        <f>'[1]Exhibit 4'!G202+'[1]Exhibit 4'!G203+'[1]Exhibit 4'!G204+'[1]Exhibit 4'!G205+'[1]Exhibit 4'!G206+'[1]Exhibit 4'!G207</f>
        <v>0</v>
      </c>
      <c r="E74" s="21">
        <f t="shared" si="4"/>
        <v>12000</v>
      </c>
    </row>
    <row r="75" spans="1:5" ht="15">
      <c r="A75" s="27" t="s">
        <v>73</v>
      </c>
      <c r="B75" s="20">
        <f>'[1]Exhibit 4'!C209+'[1]Exhibit 4'!C210+'[1]Exhibit 4'!C211+'[1]Exhibit 4'!C212+'[1]Exhibit 4'!C213+'[1]Exhibit 4'!C214</f>
        <v>25190.44</v>
      </c>
      <c r="C75" s="20">
        <f>'[1]Exhibit 4'!D209+'[1]Exhibit 4'!D210+'[1]Exhibit 4'!D211+'[1]Exhibit 4'!D212+'[1]Exhibit 4'!D213+'[1]Exhibit 4'!D214</f>
        <v>0</v>
      </c>
      <c r="D75" s="20">
        <f>'[1]Exhibit 4'!G209+'[1]Exhibit 4'!G210+'[1]Exhibit 4'!G211+'[1]Exhibit 4'!G212+'[1]Exhibit 4'!G213+'[1]Exhibit 4'!G214</f>
        <v>0</v>
      </c>
      <c r="E75" s="21">
        <f t="shared" si="4"/>
        <v>25190.44</v>
      </c>
    </row>
    <row r="76" spans="1:5" ht="15">
      <c r="A76" s="27" t="s">
        <v>74</v>
      </c>
      <c r="B76" s="20">
        <f>'[1]Exhibit 4'!C219+'[1]Exhibit 4'!C220+'[1]Exhibit 4'!C221+'[1]Exhibit 4'!C222+'[1]Exhibit 4'!C223+'[1]Exhibit 4'!C224+'[1]Exhibit 4'!C225</f>
        <v>170303.78999999998</v>
      </c>
      <c r="C76" s="20">
        <f>'[1]Exhibit 4'!D219+'[1]Exhibit 4'!D220+'[1]Exhibit 4'!D221+'[1]Exhibit 4'!D222+'[1]Exhibit 4'!D223+'[1]Exhibit 4'!D224+'[1]Exhibit 4'!D225</f>
        <v>0</v>
      </c>
      <c r="D76" s="20">
        <f>'[1]Exhibit 4'!G219+'[1]Exhibit 4'!G220+'[1]Exhibit 4'!G221+'[1]Exhibit 4'!G222+'[1]Exhibit 4'!G223+'[1]Exhibit 4'!G224+'[1]Exhibit 4'!G225</f>
        <v>0</v>
      </c>
      <c r="E76" s="21">
        <f t="shared" si="4"/>
        <v>170303.78999999998</v>
      </c>
    </row>
    <row r="77" spans="1:5" ht="15">
      <c r="A77" s="27" t="s">
        <v>75</v>
      </c>
      <c r="B77" s="20">
        <f>'[1]Exhibit 4'!C227+'[1]Exhibit 4'!C228+'[1]Exhibit 4'!C229+'[1]Exhibit 4'!C230+'[1]Exhibit 4'!C231</f>
        <v>0</v>
      </c>
      <c r="C77" s="20">
        <f>'[1]Exhibit 4'!D227+'[1]Exhibit 4'!D228+'[1]Exhibit 4'!D229+'[1]Exhibit 4'!D230+'[1]Exhibit 4'!D231</f>
        <v>0</v>
      </c>
      <c r="D77" s="20">
        <f>'[1]Exhibit 4'!G227+'[1]Exhibit 4'!G228+'[1]Exhibit 4'!G229+'[1]Exhibit 4'!G230+'[1]Exhibit 4'!G231</f>
        <v>0</v>
      </c>
      <c r="E77" s="21">
        <f t="shared" si="4"/>
        <v>0</v>
      </c>
    </row>
    <row r="78" spans="1:5" ht="15">
      <c r="A78" s="27" t="s">
        <v>76</v>
      </c>
      <c r="B78" s="20">
        <f>'[1]Exhibit 4'!C236+'[1]Exhibit 4'!C237+'[1]Exhibit 4'!C238</f>
        <v>57416.51</v>
      </c>
      <c r="C78" s="20">
        <f>'[1]Exhibit 4'!D236+'[1]Exhibit 4'!D237+'[1]Exhibit 4'!D238</f>
        <v>0</v>
      </c>
      <c r="D78" s="20">
        <f>'[1]Exhibit 4'!G236+'[1]Exhibit 4'!G237+'[1]Exhibit 4'!G238</f>
        <v>0</v>
      </c>
      <c r="E78" s="21">
        <f t="shared" si="4"/>
        <v>57416.51</v>
      </c>
    </row>
    <row r="79" spans="1:5" ht="15">
      <c r="A79" s="27" t="s">
        <v>77</v>
      </c>
      <c r="B79" s="20">
        <f>'[1]Exhibit 4'!C240+'[1]Exhibit 4'!C241</f>
        <v>35745</v>
      </c>
      <c r="C79" s="20">
        <f>'[1]Exhibit 4'!D240+'[1]Exhibit 4'!D241</f>
        <v>0</v>
      </c>
      <c r="D79" s="20">
        <f>'[1]Exhibit 4'!G240+'[1]Exhibit 4'!G241</f>
        <v>0</v>
      </c>
      <c r="E79" s="21">
        <f t="shared" si="4"/>
        <v>35745</v>
      </c>
    </row>
    <row r="80" spans="1:5" ht="15">
      <c r="A80" s="27" t="s">
        <v>78</v>
      </c>
      <c r="B80" s="20">
        <f>'[1]Exhibit 4'!C244</f>
        <v>0</v>
      </c>
      <c r="C80" s="20">
        <f>'[1]Exhibit 4'!D244</f>
        <v>64427.57</v>
      </c>
      <c r="D80" s="20">
        <f>'[1]Exhibit 4'!G244</f>
        <v>0</v>
      </c>
      <c r="E80" s="21">
        <f t="shared" si="4"/>
        <v>64427.57</v>
      </c>
    </row>
    <row r="81" spans="1:5" ht="15">
      <c r="A81" s="27" t="s">
        <v>79</v>
      </c>
      <c r="B81" s="20">
        <f>'[1]Exhibit 4'!C245</f>
        <v>267409.82</v>
      </c>
      <c r="C81" s="20">
        <f>'[1]Exhibit 4'!D245</f>
        <v>0</v>
      </c>
      <c r="D81" s="20">
        <f>'[1]Exhibit 4'!G245</f>
        <v>0</v>
      </c>
      <c r="E81" s="21">
        <f t="shared" si="4"/>
        <v>267409.82</v>
      </c>
    </row>
    <row r="82" spans="1:5" ht="15">
      <c r="A82" s="27" t="s">
        <v>80</v>
      </c>
      <c r="B82" s="20">
        <f>'[1]Exhibit 4'!C246</f>
        <v>0</v>
      </c>
      <c r="C82" s="20">
        <f>'[1]Exhibit 4'!D246</f>
        <v>0</v>
      </c>
      <c r="D82" s="20">
        <f>'[1]Exhibit 4'!G246</f>
        <v>0</v>
      </c>
      <c r="E82" s="21">
        <f t="shared" si="4"/>
        <v>0</v>
      </c>
    </row>
    <row r="83" spans="1:5" ht="15">
      <c r="A83" s="28" t="s">
        <v>81</v>
      </c>
      <c r="B83" s="20">
        <f>'[1]Exhibit 4'!C247</f>
        <v>0</v>
      </c>
      <c r="C83" s="20">
        <f>'[1]Exhibit 4'!D247</f>
        <v>0</v>
      </c>
      <c r="D83" s="20">
        <f>'[1]Exhibit 4'!G247</f>
        <v>0</v>
      </c>
      <c r="E83" s="21">
        <f t="shared" si="4"/>
        <v>0</v>
      </c>
    </row>
    <row r="84" spans="1:5" ht="15">
      <c r="A84" s="27" t="s">
        <v>82</v>
      </c>
      <c r="B84" s="20">
        <f>'[1]Exhibit 4'!C258</f>
        <v>0</v>
      </c>
      <c r="C84" s="20">
        <f>'[1]Exhibit 4'!D258</f>
        <v>0</v>
      </c>
      <c r="D84" s="20">
        <f>'[1]Exhibit 4'!G258</f>
        <v>0</v>
      </c>
      <c r="E84" s="21">
        <f t="shared" si="4"/>
        <v>0</v>
      </c>
    </row>
    <row r="85" spans="1:5" ht="15">
      <c r="A85" s="28" t="s">
        <v>83</v>
      </c>
      <c r="B85" s="25">
        <f>'[1]Exhibit 4'!C257</f>
        <v>0</v>
      </c>
      <c r="C85" s="25">
        <f>'[1]Exhibit 4'!D257</f>
        <v>0</v>
      </c>
      <c r="D85" s="25">
        <f>'[1]Exhibit 4'!G257</f>
        <v>0</v>
      </c>
      <c r="E85" s="26">
        <f t="shared" si="4"/>
        <v>0</v>
      </c>
    </row>
    <row r="86" spans="1:5" ht="15">
      <c r="A86" s="6" t="s">
        <v>84</v>
      </c>
      <c r="B86" s="14">
        <f>SUM(B57:B85)</f>
        <v>2854883.6599999997</v>
      </c>
      <c r="C86" s="14">
        <f>SUM(C57:C85)</f>
        <v>3737548.77</v>
      </c>
      <c r="D86" s="14">
        <f>SUM(D57:D85)</f>
        <v>357247.55999999994</v>
      </c>
      <c r="E86" s="15">
        <f>SUM(E57:E85)</f>
        <v>6949679.99</v>
      </c>
    </row>
    <row r="87" spans="1:5" ht="15">
      <c r="A87" s="6"/>
      <c r="B87" s="20"/>
      <c r="C87" s="20"/>
      <c r="D87" s="20"/>
      <c r="E87" s="21"/>
    </row>
    <row r="88" spans="1:5" ht="15">
      <c r="A88" s="6" t="s">
        <v>85</v>
      </c>
      <c r="B88" s="20">
        <f>'[1]Exhibit 4'!C252+'[1]Exhibit 4'!C253</f>
        <v>-714481.45</v>
      </c>
      <c r="C88" s="20">
        <f>'[1]Exhibit 4'!D252+'[1]Exhibit 4'!D253</f>
        <v>579702</v>
      </c>
      <c r="D88" s="20">
        <f>'[1]Exhibit 4'!G252+'[1]Exhibit 4'!G253</f>
        <v>134779.45</v>
      </c>
      <c r="E88" s="21">
        <f>SUM(B88:D88)</f>
        <v>0</v>
      </c>
    </row>
    <row r="89" spans="1:5" ht="15">
      <c r="A89" s="6" t="s">
        <v>86</v>
      </c>
      <c r="B89" s="20">
        <f>'[1]Exhibit 4'!C261</f>
        <v>0</v>
      </c>
      <c r="C89" s="20">
        <f>'[1]Exhibit 4'!D261</f>
        <v>0</v>
      </c>
      <c r="D89" s="20">
        <f>'[1]Exhibit 4'!G261</f>
        <v>0</v>
      </c>
      <c r="E89" s="21">
        <f>SUM(B89:D89)</f>
        <v>0</v>
      </c>
    </row>
    <row r="90" spans="1:5" ht="15">
      <c r="A90" s="6" t="s">
        <v>87</v>
      </c>
      <c r="B90" s="20">
        <f>'[1]Exhibit 4'!C262</f>
        <v>0</v>
      </c>
      <c r="C90" s="20">
        <f>'[1]Exhibit 4'!D262</f>
        <v>0</v>
      </c>
      <c r="D90" s="20">
        <f>'[1]Exhibit 4'!G262</f>
        <v>0</v>
      </c>
      <c r="E90" s="21">
        <f>SUM(B90:D90)</f>
        <v>0</v>
      </c>
    </row>
    <row r="91" spans="1:5" ht="15">
      <c r="A91" s="32"/>
      <c r="B91" s="25"/>
      <c r="C91" s="25"/>
      <c r="D91" s="25"/>
      <c r="E91" s="26"/>
    </row>
    <row r="92" spans="1:5" ht="15">
      <c r="A92" s="6" t="s">
        <v>88</v>
      </c>
      <c r="B92" s="14">
        <f>SUM(+B54-B86+B88+B89+B90)</f>
        <v>771322.1700000016</v>
      </c>
      <c r="C92" s="14">
        <f>SUM(+C54-C86+C88+C89+C90)</f>
        <v>-367420.86999999965</v>
      </c>
      <c r="D92" s="14">
        <f>SUM(+D54-D86+D88+D89+D90)</f>
        <v>122149.58000000007</v>
      </c>
      <c r="E92" s="15">
        <f>SUM(+E54-E86+E88+E89+E90)</f>
        <v>526050.8800000018</v>
      </c>
    </row>
    <row r="93" spans="2:5" ht="15">
      <c r="B93" s="20"/>
      <c r="C93" s="20"/>
      <c r="D93" s="20"/>
      <c r="E93" s="21"/>
    </row>
    <row r="94" spans="1:5" ht="15">
      <c r="A94" s="6" t="s">
        <v>89</v>
      </c>
      <c r="B94" s="20"/>
      <c r="C94" s="20"/>
      <c r="D94" s="20"/>
      <c r="E94" s="21"/>
    </row>
    <row r="95" spans="1:5" ht="15">
      <c r="A95" s="6" t="s">
        <v>90</v>
      </c>
      <c r="B95" s="20">
        <f>'[1]Exhibit 3'!C18</f>
        <v>0</v>
      </c>
      <c r="C95" s="20">
        <f>'[1]Exhibit 3'!D18</f>
        <v>0</v>
      </c>
      <c r="D95" s="20">
        <f>'[1]Exhibit 3'!G18</f>
        <v>0</v>
      </c>
      <c r="E95" s="21">
        <f>SUM(B95:D95)</f>
        <v>0</v>
      </c>
    </row>
    <row r="96" spans="1:5" ht="15">
      <c r="A96" s="6" t="s">
        <v>91</v>
      </c>
      <c r="B96" s="20">
        <f>'[1]Exhibit 3'!C19</f>
        <v>0</v>
      </c>
      <c r="C96" s="20">
        <f>'[1]Exhibit 3'!D19</f>
        <v>354232.71</v>
      </c>
      <c r="D96" s="20">
        <f>'[1]Exhibit 3'!G19</f>
        <v>38178.73</v>
      </c>
      <c r="E96" s="21">
        <f>SUM(B96:D96)</f>
        <v>392411.44</v>
      </c>
    </row>
    <row r="97" spans="1:5" ht="15">
      <c r="A97" s="6" t="s">
        <v>92</v>
      </c>
      <c r="B97" s="20">
        <f>'[1]Exhibit 3'!C20</f>
        <v>0</v>
      </c>
      <c r="C97" s="20">
        <f>'[1]Exhibit 3'!D20</f>
        <v>0</v>
      </c>
      <c r="D97" s="20">
        <f>'[1]Exhibit 3'!G20</f>
        <v>0</v>
      </c>
      <c r="E97" s="21">
        <f>SUM(B97:D97)</f>
        <v>0</v>
      </c>
    </row>
    <row r="98" spans="1:5" ht="15">
      <c r="A98" s="6" t="s">
        <v>93</v>
      </c>
      <c r="B98" s="20">
        <f>'[1]Exhibit 3'!C21</f>
        <v>375308</v>
      </c>
      <c r="C98" s="20">
        <f>'[1]Exhibit 3'!D21</f>
        <v>1115854.48</v>
      </c>
      <c r="D98" s="20">
        <f>'[1]Exhibit 3'!G21</f>
        <v>234929.57</v>
      </c>
      <c r="E98" s="21">
        <f>SUM(B98:D98)</f>
        <v>1726092.05</v>
      </c>
    </row>
    <row r="99" spans="1:5" ht="15">
      <c r="A99" s="6" t="s">
        <v>94</v>
      </c>
      <c r="B99" s="25">
        <f>'[1]Exhibit 3'!C22</f>
        <v>3312657.66</v>
      </c>
      <c r="C99" s="25">
        <f>'[1]Exhibit 3'!D22</f>
        <v>0</v>
      </c>
      <c r="D99" s="25">
        <f>'[1]Exhibit 3'!G22</f>
        <v>0</v>
      </c>
      <c r="E99" s="26">
        <f>SUM(B99:D99)</f>
        <v>3312657.66</v>
      </c>
    </row>
    <row r="100" spans="1:5" ht="15.75" thickBot="1">
      <c r="A100" s="6" t="s">
        <v>95</v>
      </c>
      <c r="B100" s="29">
        <f>SUM(B95:B99)</f>
        <v>3687965.66</v>
      </c>
      <c r="C100" s="29">
        <f>SUM(C95:C99)</f>
        <v>1470087.19</v>
      </c>
      <c r="D100" s="29">
        <f>SUM(D95:D99)</f>
        <v>273108.3</v>
      </c>
      <c r="E100" s="29">
        <f>SUM(E95:E99)</f>
        <v>5431161.15</v>
      </c>
    </row>
    <row r="101" spans="2:5" ht="15.75" thickTop="1">
      <c r="B101" s="7"/>
      <c r="C101" s="7"/>
      <c r="D101" s="7"/>
      <c r="E101" s="9"/>
    </row>
    <row r="102" spans="1:5" ht="15">
      <c r="A102" s="6" t="s">
        <v>96</v>
      </c>
      <c r="B102" s="7"/>
      <c r="C102" s="7"/>
      <c r="D102" s="7"/>
      <c r="E102" s="30">
        <f>'[1]Long-Term Debt'!F11+'[1]Long-Term Debt'!F12+'[1]Long-Term Debt'!F13+'[1]Long-Term Debt'!F14+'[1]Long-Term Debt'!F16</f>
        <v>1278978.1199999999</v>
      </c>
    </row>
    <row r="103" spans="2:5" ht="15">
      <c r="B103" s="7"/>
      <c r="C103" s="7"/>
      <c r="D103" s="7"/>
      <c r="E103" s="9"/>
    </row>
    <row r="104" spans="1:5" ht="15">
      <c r="A104" t="s">
        <v>97</v>
      </c>
      <c r="B104" s="7"/>
      <c r="C104" s="7"/>
      <c r="D104" s="7"/>
      <c r="E104" s="9"/>
    </row>
    <row r="105" spans="1:5" ht="15">
      <c r="A105" s="31" t="s">
        <v>99</v>
      </c>
      <c r="B105" s="7"/>
      <c r="C105" s="7"/>
      <c r="D105" s="7"/>
      <c r="E105" s="9"/>
    </row>
  </sheetData>
  <sheetProtection password="BCA4" sheet="1" objects="1" scenarios="1" selectLockedCells="1" selectUnlockedCells="1"/>
  <mergeCells count="2">
    <mergeCell ref="A1:G1"/>
    <mergeCell ref="A2:G2"/>
  </mergeCells>
  <printOptions/>
  <pageMargins left="0.7" right="0.7" top="0.75" bottom="0.75" header="0.3" footer="0.3"/>
  <pageSetup horizontalDpi="1200" verticalDpi="1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Hodges</dc:creator>
  <cp:keywords/>
  <dc:description/>
  <cp:lastModifiedBy>user</cp:lastModifiedBy>
  <cp:lastPrinted>2021-03-13T02:45:24Z</cp:lastPrinted>
  <dcterms:created xsi:type="dcterms:W3CDTF">2020-03-13T14:35:49Z</dcterms:created>
  <dcterms:modified xsi:type="dcterms:W3CDTF">2021-03-13T02:49:23Z</dcterms:modified>
  <cp:category/>
  <cp:version/>
  <cp:contentType/>
  <cp:contentStatus/>
</cp:coreProperties>
</file>